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aro\Handball\Bezirk RNT\Saison 2024-2025\Quali\"/>
    </mc:Choice>
  </mc:AlternateContent>
  <xr:revisionPtr revIDLastSave="0" documentId="13_ncr:1_{A3580636-1DD7-4972-99BE-4D5127AD8D82}" xr6:coauthVersionLast="47" xr6:coauthVersionMax="47" xr10:uidLastSave="{00000000-0000-0000-0000-000000000000}"/>
  <bookViews>
    <workbookView xWindow="-108" yWindow="-108" windowWidth="23256" windowHeight="12456" xr2:uid="{78480B5C-1F07-420C-9792-E0DFA43E1817}"/>
  </bookViews>
  <sheets>
    <sheet name="Logik" sheetId="4" r:id="rId1"/>
    <sheet name="Download meinH4all" sheetId="1" r:id="rId2"/>
    <sheet name="Meldungen" sheetId="2" r:id="rId3"/>
    <sheet name="männl Jugend" sheetId="6" r:id="rId4"/>
    <sheet name="weibl Jugend" sheetId="7" r:id="rId5"/>
    <sheet name="Umsetzung" sheetId="3" r:id="rId6"/>
    <sheet name="Vereine" sheetId="5" r:id="rId7"/>
  </sheets>
  <definedNames>
    <definedName name="_xlnm._FilterDatabase" localSheetId="1" hidden="1">'Download meinH4all'!$A$3:$R$617</definedName>
    <definedName name="_xlnm._FilterDatabase" localSheetId="2" hidden="1">Meldungen!$A$1:$Q$88</definedName>
    <definedName name="_xlnm._FilterDatabase" localSheetId="6" hidden="1">Vereine!$A$1:$I$306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2" l="1"/>
  <c r="C59" i="2"/>
  <c r="G59" i="2" s="1"/>
  <c r="D59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J59" i="2" l="1"/>
  <c r="K59" i="2" s="1"/>
  <c r="E59" i="2"/>
  <c r="F59" i="2" s="1"/>
  <c r="H59" i="2" s="1"/>
  <c r="L59" i="2"/>
  <c r="A579" i="1"/>
  <c r="A580" i="1"/>
  <c r="A581" i="1"/>
  <c r="A582" i="1"/>
  <c r="A571" i="1"/>
  <c r="A541" i="1"/>
  <c r="A542" i="1"/>
  <c r="A530" i="1"/>
  <c r="A531" i="1"/>
  <c r="A508" i="1"/>
  <c r="A509" i="1"/>
  <c r="A510" i="1"/>
  <c r="A511" i="1"/>
  <c r="A512" i="1"/>
  <c r="A513" i="1"/>
  <c r="A514" i="1"/>
  <c r="A515" i="1"/>
  <c r="A452" i="1"/>
  <c r="A453" i="1"/>
  <c r="A426" i="1"/>
  <c r="A427" i="1"/>
  <c r="A398" i="1"/>
  <c r="A399" i="1"/>
  <c r="A400" i="1"/>
  <c r="A401" i="1"/>
  <c r="A402" i="1"/>
  <c r="A403" i="1"/>
  <c r="A404" i="1"/>
  <c r="A405" i="1"/>
  <c r="A406" i="1"/>
  <c r="A375" i="1"/>
  <c r="A320" i="1"/>
  <c r="A307" i="1"/>
  <c r="A308" i="1"/>
  <c r="A294" i="1"/>
  <c r="A295" i="1"/>
  <c r="A283" i="1"/>
  <c r="A284" i="1"/>
  <c r="A272" i="1"/>
  <c r="A261" i="1"/>
  <c r="A248" i="1"/>
  <c r="A247" i="1"/>
  <c r="A221" i="1"/>
  <c r="A147" i="1"/>
  <c r="A126" i="1"/>
  <c r="A127" i="1"/>
  <c r="A66" i="1"/>
  <c r="A15" i="1"/>
  <c r="D86" i="2"/>
  <c r="I86" i="2"/>
  <c r="D77" i="2"/>
  <c r="I77" i="2"/>
  <c r="D76" i="2"/>
  <c r="I76" i="2"/>
  <c r="D84" i="2"/>
  <c r="I84" i="2"/>
  <c r="D87" i="2"/>
  <c r="I87" i="2"/>
  <c r="D80" i="2"/>
  <c r="I80" i="2"/>
  <c r="D53" i="2"/>
  <c r="I53" i="2"/>
  <c r="D45" i="2"/>
  <c r="I45" i="2"/>
  <c r="D52" i="2"/>
  <c r="I52" i="2"/>
  <c r="D50" i="2"/>
  <c r="I50" i="2"/>
  <c r="D49" i="2"/>
  <c r="I49" i="2"/>
  <c r="D51" i="2"/>
  <c r="I51" i="2"/>
  <c r="D43" i="2"/>
  <c r="I43" i="2"/>
  <c r="D47" i="2"/>
  <c r="I47" i="2"/>
  <c r="D41" i="2"/>
  <c r="I41" i="2"/>
  <c r="D46" i="2"/>
  <c r="I46" i="2"/>
  <c r="D30" i="2"/>
  <c r="I30" i="2"/>
  <c r="D27" i="2"/>
  <c r="I27" i="2"/>
  <c r="D35" i="2"/>
  <c r="I35" i="2"/>
  <c r="D29" i="2"/>
  <c r="I29" i="2"/>
  <c r="D25" i="2"/>
  <c r="I25" i="2"/>
  <c r="D33" i="2"/>
  <c r="I33" i="2"/>
  <c r="D20" i="2"/>
  <c r="E20" i="2" s="1"/>
  <c r="I20" i="2"/>
  <c r="J20" i="2" s="1"/>
  <c r="D23" i="2"/>
  <c r="E23" i="2" s="1"/>
  <c r="I23" i="2"/>
  <c r="J23" i="2" s="1"/>
  <c r="D18" i="2"/>
  <c r="E18" i="2" s="1"/>
  <c r="I18" i="2"/>
  <c r="J18" i="2" s="1"/>
  <c r="D13" i="2"/>
  <c r="E13" i="2" s="1"/>
  <c r="I13" i="2"/>
  <c r="J13" i="2" s="1"/>
  <c r="D22" i="2"/>
  <c r="E22" i="2" s="1"/>
  <c r="I22" i="2"/>
  <c r="J22" i="2" s="1"/>
  <c r="D3" i="2"/>
  <c r="E3" i="2" s="1"/>
  <c r="I3" i="2"/>
  <c r="J3" i="2" s="1"/>
  <c r="D2" i="2"/>
  <c r="I2" i="2"/>
  <c r="D8" i="2"/>
  <c r="E8" i="2" s="1"/>
  <c r="I8" i="2"/>
  <c r="J8" i="2" s="1"/>
  <c r="D11" i="2"/>
  <c r="E11" i="2" s="1"/>
  <c r="I11" i="2"/>
  <c r="J11" i="2" s="1"/>
  <c r="D15" i="2"/>
  <c r="E15" i="2" s="1"/>
  <c r="I15" i="2"/>
  <c r="J15" i="2" s="1"/>
  <c r="D10" i="2"/>
  <c r="E10" i="2" s="1"/>
  <c r="I10" i="2"/>
  <c r="J10" i="2" s="1"/>
  <c r="D7" i="2"/>
  <c r="I7" i="2"/>
  <c r="D21" i="2"/>
  <c r="E21" i="2" s="1"/>
  <c r="I21" i="2"/>
  <c r="J21" i="2" s="1"/>
  <c r="D14" i="2"/>
  <c r="E14" i="2" s="1"/>
  <c r="I14" i="2"/>
  <c r="J14" i="2" s="1"/>
  <c r="D12" i="2"/>
  <c r="I12" i="2"/>
  <c r="D5" i="2"/>
  <c r="E5" i="2" s="1"/>
  <c r="I5" i="2"/>
  <c r="J5" i="2" s="1"/>
  <c r="D9" i="2"/>
  <c r="E9" i="2" s="1"/>
  <c r="I9" i="2"/>
  <c r="J9" i="2" s="1"/>
  <c r="D6" i="2"/>
  <c r="E6" i="2" s="1"/>
  <c r="I6" i="2"/>
  <c r="J6" i="2" s="1"/>
  <c r="D88" i="2"/>
  <c r="D78" i="2"/>
  <c r="I88" i="2"/>
  <c r="I78" i="2"/>
  <c r="D79" i="2"/>
  <c r="I79" i="2"/>
  <c r="D85" i="2"/>
  <c r="I85" i="2"/>
  <c r="D81" i="2"/>
  <c r="I81" i="2"/>
  <c r="D82" i="2"/>
  <c r="I82" i="2"/>
  <c r="D83" i="2"/>
  <c r="I83" i="2"/>
  <c r="C83" i="2"/>
  <c r="C68" i="2"/>
  <c r="C67" i="2"/>
  <c r="C73" i="2"/>
  <c r="C69" i="2"/>
  <c r="C71" i="2"/>
  <c r="D71" i="2"/>
  <c r="I71" i="2"/>
  <c r="D61" i="2"/>
  <c r="D62" i="2"/>
  <c r="H306" i="5"/>
  <c r="I58" i="2"/>
  <c r="I54" i="2"/>
  <c r="I60" i="2"/>
  <c r="I66" i="2"/>
  <c r="I56" i="2"/>
  <c r="I57" i="2"/>
  <c r="I64" i="2"/>
  <c r="I55" i="2"/>
  <c r="I65" i="2"/>
  <c r="I61" i="2"/>
  <c r="I62" i="2"/>
  <c r="C61" i="2"/>
  <c r="C62" i="2"/>
  <c r="I44" i="2"/>
  <c r="I42" i="2"/>
  <c r="I38" i="2"/>
  <c r="I39" i="2"/>
  <c r="I48" i="2"/>
  <c r="H305" i="5"/>
  <c r="I36" i="2"/>
  <c r="I37" i="2"/>
  <c r="I34" i="2"/>
  <c r="I28" i="2"/>
  <c r="I26" i="2"/>
  <c r="I31" i="2"/>
  <c r="I24" i="2"/>
  <c r="C35" i="2"/>
  <c r="C29" i="2"/>
  <c r="C25" i="2"/>
  <c r="C33" i="2"/>
  <c r="C36" i="2"/>
  <c r="C37" i="2"/>
  <c r="C34" i="2"/>
  <c r="C28" i="2"/>
  <c r="C26" i="2"/>
  <c r="C31" i="2"/>
  <c r="C24" i="2"/>
  <c r="I32" i="2"/>
  <c r="I4" i="2"/>
  <c r="J4" i="2" s="1"/>
  <c r="I17" i="2"/>
  <c r="J17" i="2" s="1"/>
  <c r="I16" i="2"/>
  <c r="J16" i="2" s="1"/>
  <c r="H302" i="5"/>
  <c r="H303" i="5"/>
  <c r="H304" i="5"/>
  <c r="D4" i="2"/>
  <c r="E4" i="2" s="1"/>
  <c r="D17" i="2"/>
  <c r="E17" i="2" s="1"/>
  <c r="D16" i="2"/>
  <c r="E16" i="2" s="1"/>
  <c r="M59" i="2" l="1"/>
  <c r="N59" i="2" s="1"/>
  <c r="D19" i="2"/>
  <c r="E19" i="2" s="1"/>
  <c r="I19" i="2"/>
  <c r="J19" i="2" s="1"/>
  <c r="D68" i="2" l="1"/>
  <c r="I68" i="2"/>
  <c r="C32" i="2"/>
  <c r="D32" i="2"/>
  <c r="C85" i="2"/>
  <c r="C84" i="2"/>
  <c r="C88" i="2"/>
  <c r="C82" i="2"/>
  <c r="C77" i="2"/>
  <c r="C78" i="2"/>
  <c r="C76" i="2"/>
  <c r="C87" i="2"/>
  <c r="C81" i="2"/>
  <c r="C86" i="2"/>
  <c r="C80" i="2"/>
  <c r="D57" i="2"/>
  <c r="D56" i="2"/>
  <c r="D64" i="2"/>
  <c r="D60" i="2"/>
  <c r="D58" i="2"/>
  <c r="D55" i="2"/>
  <c r="D66" i="2"/>
  <c r="C57" i="2"/>
  <c r="C56" i="2"/>
  <c r="C64" i="2"/>
  <c r="C60" i="2"/>
  <c r="C58" i="2"/>
  <c r="C79" i="2"/>
  <c r="C70" i="2"/>
  <c r="C74" i="2"/>
  <c r="C72" i="2"/>
  <c r="C65" i="2"/>
  <c r="C54" i="2"/>
  <c r="C66" i="2"/>
  <c r="C55" i="2"/>
  <c r="C63" i="2"/>
  <c r="C50" i="2"/>
  <c r="C51" i="2"/>
  <c r="C44" i="2"/>
  <c r="C46" i="2"/>
  <c r="C48" i="2"/>
  <c r="C41" i="2"/>
  <c r="C52" i="2"/>
  <c r="C40" i="2"/>
  <c r="C49" i="2"/>
  <c r="C38" i="2"/>
  <c r="C53" i="2"/>
  <c r="C45" i="2"/>
  <c r="C43" i="2"/>
  <c r="C42" i="2"/>
  <c r="C39" i="2"/>
  <c r="C47" i="2"/>
  <c r="C30" i="2"/>
  <c r="C27" i="2"/>
  <c r="C2" i="2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G278" i="5"/>
  <c r="F278" i="5"/>
  <c r="E278" i="5"/>
  <c r="H277" i="5"/>
  <c r="G277" i="5"/>
  <c r="F277" i="5"/>
  <c r="E277" i="5"/>
  <c r="H276" i="5"/>
  <c r="G276" i="5"/>
  <c r="F276" i="5"/>
  <c r="E276" i="5"/>
  <c r="H275" i="5"/>
  <c r="G275" i="5"/>
  <c r="F275" i="5"/>
  <c r="E275" i="5"/>
  <c r="H274" i="5"/>
  <c r="G274" i="5"/>
  <c r="F274" i="5"/>
  <c r="E274" i="5"/>
  <c r="H273" i="5"/>
  <c r="G273" i="5"/>
  <c r="F273" i="5"/>
  <c r="E273" i="5"/>
  <c r="H272" i="5"/>
  <c r="G272" i="5"/>
  <c r="F272" i="5"/>
  <c r="E272" i="5"/>
  <c r="H271" i="5"/>
  <c r="G271" i="5"/>
  <c r="F271" i="5"/>
  <c r="E271" i="5"/>
  <c r="H270" i="5"/>
  <c r="G270" i="5"/>
  <c r="F270" i="5"/>
  <c r="E270" i="5"/>
  <c r="H269" i="5"/>
  <c r="G269" i="5"/>
  <c r="F269" i="5"/>
  <c r="E269" i="5"/>
  <c r="H268" i="5"/>
  <c r="G268" i="5"/>
  <c r="F268" i="5"/>
  <c r="E268" i="5"/>
  <c r="H267" i="5"/>
  <c r="G267" i="5"/>
  <c r="F267" i="5"/>
  <c r="E267" i="5"/>
  <c r="H266" i="5"/>
  <c r="G266" i="5"/>
  <c r="F266" i="5"/>
  <c r="E266" i="5"/>
  <c r="H265" i="5"/>
  <c r="G265" i="5"/>
  <c r="F265" i="5"/>
  <c r="E265" i="5"/>
  <c r="H264" i="5"/>
  <c r="G264" i="5"/>
  <c r="F264" i="5"/>
  <c r="E264" i="5"/>
  <c r="H263" i="5"/>
  <c r="G263" i="5"/>
  <c r="F263" i="5"/>
  <c r="E263" i="5"/>
  <c r="H262" i="5"/>
  <c r="G262" i="5"/>
  <c r="F262" i="5"/>
  <c r="E262" i="5"/>
  <c r="H261" i="5"/>
  <c r="G261" i="5"/>
  <c r="F261" i="5"/>
  <c r="E261" i="5"/>
  <c r="H260" i="5"/>
  <c r="G260" i="5"/>
  <c r="F260" i="5"/>
  <c r="E260" i="5"/>
  <c r="H259" i="5"/>
  <c r="G259" i="5"/>
  <c r="F259" i="5"/>
  <c r="E259" i="5"/>
  <c r="H258" i="5"/>
  <c r="G258" i="5"/>
  <c r="F258" i="5"/>
  <c r="E258" i="5"/>
  <c r="H257" i="5"/>
  <c r="G257" i="5"/>
  <c r="F257" i="5"/>
  <c r="E257" i="5"/>
  <c r="H256" i="5"/>
  <c r="G256" i="5"/>
  <c r="F256" i="5"/>
  <c r="E256" i="5"/>
  <c r="H255" i="5"/>
  <c r="G255" i="5"/>
  <c r="F255" i="5"/>
  <c r="E255" i="5"/>
  <c r="H254" i="5"/>
  <c r="G254" i="5"/>
  <c r="F254" i="5"/>
  <c r="E254" i="5"/>
  <c r="H253" i="5"/>
  <c r="G253" i="5"/>
  <c r="F253" i="5"/>
  <c r="E253" i="5"/>
  <c r="H252" i="5"/>
  <c r="G252" i="5"/>
  <c r="F252" i="5"/>
  <c r="E252" i="5"/>
  <c r="H251" i="5"/>
  <c r="G251" i="5"/>
  <c r="F251" i="5"/>
  <c r="E251" i="5"/>
  <c r="H250" i="5"/>
  <c r="G250" i="5"/>
  <c r="F250" i="5"/>
  <c r="E250" i="5"/>
  <c r="H249" i="5"/>
  <c r="G249" i="5"/>
  <c r="F249" i="5"/>
  <c r="E249" i="5"/>
  <c r="H248" i="5"/>
  <c r="G248" i="5"/>
  <c r="F248" i="5"/>
  <c r="E248" i="5"/>
  <c r="H247" i="5"/>
  <c r="G247" i="5"/>
  <c r="F247" i="5"/>
  <c r="E247" i="5"/>
  <c r="H246" i="5"/>
  <c r="G246" i="5"/>
  <c r="F246" i="5"/>
  <c r="E246" i="5"/>
  <c r="H245" i="5"/>
  <c r="G245" i="5"/>
  <c r="F245" i="5"/>
  <c r="E245" i="5"/>
  <c r="H244" i="5"/>
  <c r="G244" i="5"/>
  <c r="F244" i="5"/>
  <c r="E244" i="5"/>
  <c r="H243" i="5"/>
  <c r="G243" i="5"/>
  <c r="F243" i="5"/>
  <c r="E243" i="5"/>
  <c r="H242" i="5"/>
  <c r="G242" i="5"/>
  <c r="F242" i="5"/>
  <c r="E242" i="5"/>
  <c r="H241" i="5"/>
  <c r="G241" i="5"/>
  <c r="F241" i="5"/>
  <c r="E241" i="5"/>
  <c r="H240" i="5"/>
  <c r="G240" i="5"/>
  <c r="F240" i="5"/>
  <c r="E240" i="5"/>
  <c r="H239" i="5"/>
  <c r="G239" i="5"/>
  <c r="F239" i="5"/>
  <c r="E239" i="5"/>
  <c r="H238" i="5"/>
  <c r="G238" i="5"/>
  <c r="F238" i="5"/>
  <c r="E238" i="5"/>
  <c r="H237" i="5"/>
  <c r="G237" i="5"/>
  <c r="F237" i="5"/>
  <c r="E237" i="5"/>
  <c r="H236" i="5"/>
  <c r="G236" i="5"/>
  <c r="F236" i="5"/>
  <c r="E236" i="5"/>
  <c r="H235" i="5"/>
  <c r="G235" i="5"/>
  <c r="F235" i="5"/>
  <c r="E235" i="5"/>
  <c r="H234" i="5"/>
  <c r="G234" i="5"/>
  <c r="F234" i="5"/>
  <c r="E234" i="5"/>
  <c r="H233" i="5"/>
  <c r="G233" i="5"/>
  <c r="F233" i="5"/>
  <c r="E233" i="5"/>
  <c r="H232" i="5"/>
  <c r="G232" i="5"/>
  <c r="F232" i="5"/>
  <c r="E232" i="5"/>
  <c r="H231" i="5"/>
  <c r="G231" i="5"/>
  <c r="F231" i="5"/>
  <c r="E231" i="5"/>
  <c r="H230" i="5"/>
  <c r="G230" i="5"/>
  <c r="F230" i="5"/>
  <c r="E230" i="5"/>
  <c r="H229" i="5"/>
  <c r="G229" i="5"/>
  <c r="F229" i="5"/>
  <c r="E229" i="5"/>
  <c r="H228" i="5"/>
  <c r="G228" i="5"/>
  <c r="F228" i="5"/>
  <c r="E228" i="5"/>
  <c r="H227" i="5"/>
  <c r="G227" i="5"/>
  <c r="F227" i="5"/>
  <c r="E227" i="5"/>
  <c r="H226" i="5"/>
  <c r="G226" i="5"/>
  <c r="F226" i="5"/>
  <c r="E226" i="5"/>
  <c r="H225" i="5"/>
  <c r="G225" i="5"/>
  <c r="F225" i="5"/>
  <c r="E225" i="5"/>
  <c r="H224" i="5"/>
  <c r="G224" i="5"/>
  <c r="F224" i="5"/>
  <c r="E224" i="5"/>
  <c r="H223" i="5"/>
  <c r="G223" i="5"/>
  <c r="F223" i="5"/>
  <c r="E223" i="5"/>
  <c r="H222" i="5"/>
  <c r="G222" i="5"/>
  <c r="F222" i="5"/>
  <c r="E222" i="5"/>
  <c r="H221" i="5"/>
  <c r="G221" i="5"/>
  <c r="F221" i="5"/>
  <c r="E221" i="5"/>
  <c r="H220" i="5"/>
  <c r="G220" i="5"/>
  <c r="F220" i="5"/>
  <c r="E220" i="5"/>
  <c r="H219" i="5"/>
  <c r="G219" i="5"/>
  <c r="F219" i="5"/>
  <c r="E219" i="5"/>
  <c r="H218" i="5"/>
  <c r="G218" i="5"/>
  <c r="F218" i="5"/>
  <c r="E218" i="5"/>
  <c r="H217" i="5"/>
  <c r="G217" i="5"/>
  <c r="F217" i="5"/>
  <c r="E217" i="5"/>
  <c r="H216" i="5"/>
  <c r="G216" i="5"/>
  <c r="F216" i="5"/>
  <c r="E216" i="5"/>
  <c r="H215" i="5"/>
  <c r="G215" i="5"/>
  <c r="F215" i="5"/>
  <c r="E215" i="5"/>
  <c r="H214" i="5"/>
  <c r="G214" i="5"/>
  <c r="F214" i="5"/>
  <c r="E214" i="5"/>
  <c r="H213" i="5"/>
  <c r="G213" i="5"/>
  <c r="F213" i="5"/>
  <c r="E213" i="5"/>
  <c r="H212" i="5"/>
  <c r="G212" i="5"/>
  <c r="F212" i="5"/>
  <c r="E212" i="5"/>
  <c r="H211" i="5"/>
  <c r="G211" i="5"/>
  <c r="F211" i="5"/>
  <c r="E211" i="5"/>
  <c r="H210" i="5"/>
  <c r="G210" i="5"/>
  <c r="F210" i="5"/>
  <c r="E210" i="5"/>
  <c r="H209" i="5"/>
  <c r="G209" i="5"/>
  <c r="F209" i="5"/>
  <c r="E209" i="5"/>
  <c r="H208" i="5"/>
  <c r="G208" i="5"/>
  <c r="F208" i="5"/>
  <c r="E208" i="5"/>
  <c r="H207" i="5"/>
  <c r="G207" i="5"/>
  <c r="F207" i="5"/>
  <c r="E207" i="5"/>
  <c r="H206" i="5"/>
  <c r="G206" i="5"/>
  <c r="F206" i="5"/>
  <c r="E206" i="5"/>
  <c r="H205" i="5"/>
  <c r="G205" i="5"/>
  <c r="F205" i="5"/>
  <c r="E205" i="5"/>
  <c r="H204" i="5"/>
  <c r="G204" i="5"/>
  <c r="F204" i="5"/>
  <c r="E204" i="5"/>
  <c r="H203" i="5"/>
  <c r="G203" i="5"/>
  <c r="F203" i="5"/>
  <c r="E203" i="5"/>
  <c r="H202" i="5"/>
  <c r="G202" i="5"/>
  <c r="F202" i="5"/>
  <c r="E202" i="5"/>
  <c r="H201" i="5"/>
  <c r="G201" i="5"/>
  <c r="F201" i="5"/>
  <c r="E201" i="5"/>
  <c r="H200" i="5"/>
  <c r="G200" i="5"/>
  <c r="F200" i="5"/>
  <c r="E200" i="5"/>
  <c r="H199" i="5"/>
  <c r="G199" i="5"/>
  <c r="F199" i="5"/>
  <c r="E199" i="5"/>
  <c r="H198" i="5"/>
  <c r="G198" i="5"/>
  <c r="F198" i="5"/>
  <c r="E198" i="5"/>
  <c r="H197" i="5"/>
  <c r="G197" i="5"/>
  <c r="F197" i="5"/>
  <c r="E197" i="5"/>
  <c r="H196" i="5"/>
  <c r="G196" i="5"/>
  <c r="F196" i="5"/>
  <c r="E196" i="5"/>
  <c r="H195" i="5"/>
  <c r="G195" i="5"/>
  <c r="F195" i="5"/>
  <c r="E195" i="5"/>
  <c r="H194" i="5"/>
  <c r="G194" i="5"/>
  <c r="F194" i="5"/>
  <c r="E194" i="5"/>
  <c r="H193" i="5"/>
  <c r="G193" i="5"/>
  <c r="F193" i="5"/>
  <c r="E193" i="5"/>
  <c r="H192" i="5"/>
  <c r="G192" i="5"/>
  <c r="F192" i="5"/>
  <c r="E192" i="5"/>
  <c r="H191" i="5"/>
  <c r="G191" i="5"/>
  <c r="F191" i="5"/>
  <c r="E191" i="5"/>
  <c r="H190" i="5"/>
  <c r="G190" i="5"/>
  <c r="F190" i="5"/>
  <c r="E190" i="5"/>
  <c r="H189" i="5"/>
  <c r="G189" i="5"/>
  <c r="F189" i="5"/>
  <c r="E189" i="5"/>
  <c r="H188" i="5"/>
  <c r="G188" i="5"/>
  <c r="F188" i="5"/>
  <c r="E188" i="5"/>
  <c r="H187" i="5"/>
  <c r="G187" i="5"/>
  <c r="F187" i="5"/>
  <c r="E187" i="5"/>
  <c r="H186" i="5"/>
  <c r="G186" i="5"/>
  <c r="F186" i="5"/>
  <c r="E186" i="5"/>
  <c r="H185" i="5"/>
  <c r="G185" i="5"/>
  <c r="F185" i="5"/>
  <c r="E185" i="5"/>
  <c r="H184" i="5"/>
  <c r="G184" i="5"/>
  <c r="F184" i="5"/>
  <c r="E184" i="5"/>
  <c r="H183" i="5"/>
  <c r="G183" i="5"/>
  <c r="F183" i="5"/>
  <c r="E183" i="5"/>
  <c r="H182" i="5"/>
  <c r="G182" i="5"/>
  <c r="F182" i="5"/>
  <c r="E182" i="5"/>
  <c r="H181" i="5"/>
  <c r="G181" i="5"/>
  <c r="F181" i="5"/>
  <c r="E181" i="5"/>
  <c r="H180" i="5"/>
  <c r="G180" i="5"/>
  <c r="F180" i="5"/>
  <c r="E180" i="5"/>
  <c r="H179" i="5"/>
  <c r="G179" i="5"/>
  <c r="F179" i="5"/>
  <c r="E179" i="5"/>
  <c r="H178" i="5"/>
  <c r="G178" i="5"/>
  <c r="F178" i="5"/>
  <c r="E178" i="5"/>
  <c r="H177" i="5"/>
  <c r="G177" i="5"/>
  <c r="F177" i="5"/>
  <c r="E177" i="5"/>
  <c r="H176" i="5"/>
  <c r="G176" i="5"/>
  <c r="F176" i="5"/>
  <c r="E176" i="5"/>
  <c r="H175" i="5"/>
  <c r="G175" i="5"/>
  <c r="F175" i="5"/>
  <c r="E175" i="5"/>
  <c r="H174" i="5"/>
  <c r="G174" i="5"/>
  <c r="F174" i="5"/>
  <c r="E174" i="5"/>
  <c r="H173" i="5"/>
  <c r="G173" i="5"/>
  <c r="F173" i="5"/>
  <c r="E173" i="5"/>
  <c r="H172" i="5"/>
  <c r="G172" i="5"/>
  <c r="F172" i="5"/>
  <c r="E172" i="5"/>
  <c r="H171" i="5"/>
  <c r="G171" i="5"/>
  <c r="F171" i="5"/>
  <c r="E171" i="5"/>
  <c r="H170" i="5"/>
  <c r="G170" i="5"/>
  <c r="F170" i="5"/>
  <c r="E170" i="5"/>
  <c r="H169" i="5"/>
  <c r="G169" i="5"/>
  <c r="F169" i="5"/>
  <c r="E169" i="5"/>
  <c r="H168" i="5"/>
  <c r="G168" i="5"/>
  <c r="F168" i="5"/>
  <c r="E168" i="5"/>
  <c r="H167" i="5"/>
  <c r="G167" i="5"/>
  <c r="F167" i="5"/>
  <c r="E167" i="5"/>
  <c r="H166" i="5"/>
  <c r="G166" i="5"/>
  <c r="F166" i="5"/>
  <c r="E166" i="5"/>
  <c r="H165" i="5"/>
  <c r="G165" i="5"/>
  <c r="F165" i="5"/>
  <c r="E165" i="5"/>
  <c r="H164" i="5"/>
  <c r="G164" i="5"/>
  <c r="F164" i="5"/>
  <c r="E164" i="5"/>
  <c r="H163" i="5"/>
  <c r="G163" i="5"/>
  <c r="F163" i="5"/>
  <c r="E163" i="5"/>
  <c r="H162" i="5"/>
  <c r="G162" i="5"/>
  <c r="F162" i="5"/>
  <c r="E162" i="5"/>
  <c r="H161" i="5"/>
  <c r="G161" i="5"/>
  <c r="F161" i="5"/>
  <c r="E161" i="5"/>
  <c r="H160" i="5"/>
  <c r="G160" i="5"/>
  <c r="F160" i="5"/>
  <c r="E160" i="5"/>
  <c r="H159" i="5"/>
  <c r="G159" i="5"/>
  <c r="F159" i="5"/>
  <c r="E159" i="5"/>
  <c r="H158" i="5"/>
  <c r="G158" i="5"/>
  <c r="F158" i="5"/>
  <c r="E158" i="5"/>
  <c r="H157" i="5"/>
  <c r="G157" i="5"/>
  <c r="F157" i="5"/>
  <c r="E157" i="5"/>
  <c r="H156" i="5"/>
  <c r="G156" i="5"/>
  <c r="F156" i="5"/>
  <c r="E156" i="5"/>
  <c r="H155" i="5"/>
  <c r="G155" i="5"/>
  <c r="F155" i="5"/>
  <c r="E155" i="5"/>
  <c r="H154" i="5"/>
  <c r="G154" i="5"/>
  <c r="F154" i="5"/>
  <c r="E154" i="5"/>
  <c r="H153" i="5"/>
  <c r="G153" i="5"/>
  <c r="F153" i="5"/>
  <c r="E153" i="5"/>
  <c r="H152" i="5"/>
  <c r="G152" i="5"/>
  <c r="F152" i="5"/>
  <c r="E152" i="5"/>
  <c r="H151" i="5"/>
  <c r="G151" i="5"/>
  <c r="F151" i="5"/>
  <c r="E151" i="5"/>
  <c r="H150" i="5"/>
  <c r="G150" i="5"/>
  <c r="F150" i="5"/>
  <c r="E150" i="5"/>
  <c r="H149" i="5"/>
  <c r="G149" i="5"/>
  <c r="F149" i="5"/>
  <c r="E149" i="5"/>
  <c r="H148" i="5"/>
  <c r="G148" i="5"/>
  <c r="F148" i="5"/>
  <c r="E148" i="5"/>
  <c r="H147" i="5"/>
  <c r="G147" i="5"/>
  <c r="F147" i="5"/>
  <c r="E147" i="5"/>
  <c r="H146" i="5"/>
  <c r="G146" i="5"/>
  <c r="F146" i="5"/>
  <c r="E146" i="5"/>
  <c r="H145" i="5"/>
  <c r="G145" i="5"/>
  <c r="F145" i="5"/>
  <c r="E145" i="5"/>
  <c r="H144" i="5"/>
  <c r="G144" i="5"/>
  <c r="F144" i="5"/>
  <c r="E144" i="5"/>
  <c r="H143" i="5"/>
  <c r="G143" i="5"/>
  <c r="F143" i="5"/>
  <c r="E143" i="5"/>
  <c r="H142" i="5"/>
  <c r="G142" i="5"/>
  <c r="F142" i="5"/>
  <c r="E142" i="5"/>
  <c r="H141" i="5"/>
  <c r="G141" i="5"/>
  <c r="F141" i="5"/>
  <c r="E141" i="5"/>
  <c r="H140" i="5"/>
  <c r="G140" i="5"/>
  <c r="F140" i="5"/>
  <c r="E140" i="5"/>
  <c r="H139" i="5"/>
  <c r="G139" i="5"/>
  <c r="F139" i="5"/>
  <c r="E139" i="5"/>
  <c r="H138" i="5"/>
  <c r="G138" i="5"/>
  <c r="F138" i="5"/>
  <c r="E138" i="5"/>
  <c r="H137" i="5"/>
  <c r="G137" i="5"/>
  <c r="F137" i="5"/>
  <c r="E137" i="5"/>
  <c r="H136" i="5"/>
  <c r="G136" i="5"/>
  <c r="F136" i="5"/>
  <c r="E136" i="5"/>
  <c r="H135" i="5"/>
  <c r="G135" i="5"/>
  <c r="F135" i="5"/>
  <c r="E135" i="5"/>
  <c r="H134" i="5"/>
  <c r="G134" i="5"/>
  <c r="F134" i="5"/>
  <c r="E134" i="5"/>
  <c r="H133" i="5"/>
  <c r="G133" i="5"/>
  <c r="F133" i="5"/>
  <c r="E133" i="5"/>
  <c r="H132" i="5"/>
  <c r="G132" i="5"/>
  <c r="F132" i="5"/>
  <c r="E132" i="5"/>
  <c r="H131" i="5"/>
  <c r="G131" i="5"/>
  <c r="F131" i="5"/>
  <c r="E131" i="5"/>
  <c r="H130" i="5"/>
  <c r="G130" i="5"/>
  <c r="F130" i="5"/>
  <c r="E130" i="5"/>
  <c r="H129" i="5"/>
  <c r="G129" i="5"/>
  <c r="F129" i="5"/>
  <c r="E129" i="5"/>
  <c r="H128" i="5"/>
  <c r="G128" i="5"/>
  <c r="F128" i="5"/>
  <c r="E128" i="5"/>
  <c r="H127" i="5"/>
  <c r="G127" i="5"/>
  <c r="F127" i="5"/>
  <c r="E127" i="5"/>
  <c r="H126" i="5"/>
  <c r="G126" i="5"/>
  <c r="F126" i="5"/>
  <c r="E126" i="5"/>
  <c r="H125" i="5"/>
  <c r="G125" i="5"/>
  <c r="F125" i="5"/>
  <c r="E125" i="5"/>
  <c r="H124" i="5"/>
  <c r="G124" i="5"/>
  <c r="F124" i="5"/>
  <c r="E124" i="5"/>
  <c r="H123" i="5"/>
  <c r="G123" i="5"/>
  <c r="F123" i="5"/>
  <c r="E123" i="5"/>
  <c r="H122" i="5"/>
  <c r="G122" i="5"/>
  <c r="F122" i="5"/>
  <c r="E122" i="5"/>
  <c r="H121" i="5"/>
  <c r="G121" i="5"/>
  <c r="F121" i="5"/>
  <c r="E121" i="5"/>
  <c r="H120" i="5"/>
  <c r="G120" i="5"/>
  <c r="F120" i="5"/>
  <c r="E120" i="5"/>
  <c r="H119" i="5"/>
  <c r="G119" i="5"/>
  <c r="F119" i="5"/>
  <c r="E119" i="5"/>
  <c r="H118" i="5"/>
  <c r="G118" i="5"/>
  <c r="F118" i="5"/>
  <c r="E118" i="5"/>
  <c r="H117" i="5"/>
  <c r="G117" i="5"/>
  <c r="F117" i="5"/>
  <c r="E117" i="5"/>
  <c r="H116" i="5"/>
  <c r="G116" i="5"/>
  <c r="F116" i="5"/>
  <c r="E116" i="5"/>
  <c r="H115" i="5"/>
  <c r="G115" i="5"/>
  <c r="F115" i="5"/>
  <c r="E115" i="5"/>
  <c r="H114" i="5"/>
  <c r="G114" i="5"/>
  <c r="F114" i="5"/>
  <c r="E114" i="5"/>
  <c r="H113" i="5"/>
  <c r="G113" i="5"/>
  <c r="F113" i="5"/>
  <c r="E113" i="5"/>
  <c r="H112" i="5"/>
  <c r="G112" i="5"/>
  <c r="F112" i="5"/>
  <c r="E112" i="5"/>
  <c r="H111" i="5"/>
  <c r="G111" i="5"/>
  <c r="F111" i="5"/>
  <c r="E111" i="5"/>
  <c r="H110" i="5"/>
  <c r="G110" i="5"/>
  <c r="F110" i="5"/>
  <c r="E110" i="5"/>
  <c r="H109" i="5"/>
  <c r="G109" i="5"/>
  <c r="F109" i="5"/>
  <c r="E109" i="5"/>
  <c r="H108" i="5"/>
  <c r="G108" i="5"/>
  <c r="F108" i="5"/>
  <c r="E108" i="5"/>
  <c r="H107" i="5"/>
  <c r="G107" i="5"/>
  <c r="F107" i="5"/>
  <c r="E107" i="5"/>
  <c r="H106" i="5"/>
  <c r="G106" i="5"/>
  <c r="F106" i="5"/>
  <c r="E106" i="5"/>
  <c r="H105" i="5"/>
  <c r="G105" i="5"/>
  <c r="F105" i="5"/>
  <c r="E105" i="5"/>
  <c r="H104" i="5"/>
  <c r="G104" i="5"/>
  <c r="F104" i="5"/>
  <c r="E104" i="5"/>
  <c r="H103" i="5"/>
  <c r="G103" i="5"/>
  <c r="F103" i="5"/>
  <c r="E103" i="5"/>
  <c r="H102" i="5"/>
  <c r="G102" i="5"/>
  <c r="F102" i="5"/>
  <c r="E102" i="5"/>
  <c r="H101" i="5"/>
  <c r="G101" i="5"/>
  <c r="F101" i="5"/>
  <c r="E101" i="5"/>
  <c r="H100" i="5"/>
  <c r="G100" i="5"/>
  <c r="F100" i="5"/>
  <c r="E100" i="5"/>
  <c r="H99" i="5"/>
  <c r="G99" i="5"/>
  <c r="F99" i="5"/>
  <c r="E99" i="5"/>
  <c r="H98" i="5"/>
  <c r="G98" i="5"/>
  <c r="F98" i="5"/>
  <c r="E98" i="5"/>
  <c r="H97" i="5"/>
  <c r="G97" i="5"/>
  <c r="F97" i="5"/>
  <c r="E97" i="5"/>
  <c r="H96" i="5"/>
  <c r="G96" i="5"/>
  <c r="F96" i="5"/>
  <c r="E96" i="5"/>
  <c r="H95" i="5"/>
  <c r="G95" i="5"/>
  <c r="F95" i="5"/>
  <c r="E95" i="5"/>
  <c r="H94" i="5"/>
  <c r="G94" i="5"/>
  <c r="F94" i="5"/>
  <c r="E94" i="5"/>
  <c r="H93" i="5"/>
  <c r="G93" i="5"/>
  <c r="F93" i="5"/>
  <c r="E93" i="5"/>
  <c r="H92" i="5"/>
  <c r="G92" i="5"/>
  <c r="F92" i="5"/>
  <c r="E92" i="5"/>
  <c r="H91" i="5"/>
  <c r="G91" i="5"/>
  <c r="F91" i="5"/>
  <c r="E91" i="5"/>
  <c r="H90" i="5"/>
  <c r="G90" i="5"/>
  <c r="F90" i="5"/>
  <c r="E90" i="5"/>
  <c r="H89" i="5"/>
  <c r="G89" i="5"/>
  <c r="F89" i="5"/>
  <c r="E89" i="5"/>
  <c r="H88" i="5"/>
  <c r="G88" i="5"/>
  <c r="F88" i="5"/>
  <c r="E88" i="5"/>
  <c r="H87" i="5"/>
  <c r="G87" i="5"/>
  <c r="F87" i="5"/>
  <c r="E87" i="5"/>
  <c r="H86" i="5"/>
  <c r="G86" i="5"/>
  <c r="F86" i="5"/>
  <c r="E86" i="5"/>
  <c r="H85" i="5"/>
  <c r="G85" i="5"/>
  <c r="F85" i="5"/>
  <c r="E85" i="5"/>
  <c r="H84" i="5"/>
  <c r="G84" i="5"/>
  <c r="F84" i="5"/>
  <c r="E84" i="5"/>
  <c r="H83" i="5"/>
  <c r="G83" i="5"/>
  <c r="F83" i="5"/>
  <c r="E83" i="5"/>
  <c r="H82" i="5"/>
  <c r="G82" i="5"/>
  <c r="F82" i="5"/>
  <c r="E82" i="5"/>
  <c r="H81" i="5"/>
  <c r="G81" i="5"/>
  <c r="F81" i="5"/>
  <c r="E81" i="5"/>
  <c r="H80" i="5"/>
  <c r="G80" i="5"/>
  <c r="F80" i="5"/>
  <c r="E80" i="5"/>
  <c r="H79" i="5"/>
  <c r="G79" i="5"/>
  <c r="F79" i="5"/>
  <c r="E79" i="5"/>
  <c r="H78" i="5"/>
  <c r="G78" i="5"/>
  <c r="F78" i="5"/>
  <c r="E78" i="5"/>
  <c r="H77" i="5"/>
  <c r="G77" i="5"/>
  <c r="F77" i="5"/>
  <c r="E77" i="5"/>
  <c r="H76" i="5"/>
  <c r="G76" i="5"/>
  <c r="F76" i="5"/>
  <c r="E76" i="5"/>
  <c r="H75" i="5"/>
  <c r="G75" i="5"/>
  <c r="F75" i="5"/>
  <c r="E75" i="5"/>
  <c r="H74" i="5"/>
  <c r="G74" i="5"/>
  <c r="F74" i="5"/>
  <c r="E74" i="5"/>
  <c r="H73" i="5"/>
  <c r="G73" i="5"/>
  <c r="F73" i="5"/>
  <c r="E73" i="5"/>
  <c r="H72" i="5"/>
  <c r="G72" i="5"/>
  <c r="F72" i="5"/>
  <c r="E72" i="5"/>
  <c r="H71" i="5"/>
  <c r="G71" i="5"/>
  <c r="F71" i="5"/>
  <c r="E71" i="5"/>
  <c r="H70" i="5"/>
  <c r="G70" i="5"/>
  <c r="F70" i="5"/>
  <c r="E70" i="5"/>
  <c r="H69" i="5"/>
  <c r="G69" i="5"/>
  <c r="F69" i="5"/>
  <c r="E69" i="5"/>
  <c r="H68" i="5"/>
  <c r="G68" i="5"/>
  <c r="F68" i="5"/>
  <c r="E68" i="5"/>
  <c r="H67" i="5"/>
  <c r="G67" i="5"/>
  <c r="F67" i="5"/>
  <c r="E67" i="5"/>
  <c r="H66" i="5"/>
  <c r="G66" i="5"/>
  <c r="F66" i="5"/>
  <c r="E66" i="5"/>
  <c r="H65" i="5"/>
  <c r="G65" i="5"/>
  <c r="F65" i="5"/>
  <c r="E65" i="5"/>
  <c r="H64" i="5"/>
  <c r="G64" i="5"/>
  <c r="F64" i="5"/>
  <c r="E64" i="5"/>
  <c r="H63" i="5"/>
  <c r="G63" i="5"/>
  <c r="F63" i="5"/>
  <c r="E63" i="5"/>
  <c r="H62" i="5"/>
  <c r="G62" i="5"/>
  <c r="F62" i="5"/>
  <c r="E62" i="5"/>
  <c r="H61" i="5"/>
  <c r="G61" i="5"/>
  <c r="F61" i="5"/>
  <c r="E61" i="5"/>
  <c r="H60" i="5"/>
  <c r="G60" i="5"/>
  <c r="F60" i="5"/>
  <c r="E60" i="5"/>
  <c r="H59" i="5"/>
  <c r="G59" i="5"/>
  <c r="F59" i="5"/>
  <c r="E59" i="5"/>
  <c r="H58" i="5"/>
  <c r="G58" i="5"/>
  <c r="F58" i="5"/>
  <c r="E58" i="5"/>
  <c r="H57" i="5"/>
  <c r="G57" i="5"/>
  <c r="F57" i="5"/>
  <c r="E57" i="5"/>
  <c r="H56" i="5"/>
  <c r="G56" i="5"/>
  <c r="F56" i="5"/>
  <c r="E56" i="5"/>
  <c r="H55" i="5"/>
  <c r="G55" i="5"/>
  <c r="F55" i="5"/>
  <c r="E55" i="5"/>
  <c r="H54" i="5"/>
  <c r="G54" i="5"/>
  <c r="F54" i="5"/>
  <c r="E54" i="5"/>
  <c r="H53" i="5"/>
  <c r="G53" i="5"/>
  <c r="F53" i="5"/>
  <c r="E53" i="5"/>
  <c r="H52" i="5"/>
  <c r="G52" i="5"/>
  <c r="F52" i="5"/>
  <c r="E52" i="5"/>
  <c r="H51" i="5"/>
  <c r="G51" i="5"/>
  <c r="F51" i="5"/>
  <c r="E51" i="5"/>
  <c r="H50" i="5"/>
  <c r="G50" i="5"/>
  <c r="F50" i="5"/>
  <c r="E50" i="5"/>
  <c r="H49" i="5"/>
  <c r="G49" i="5"/>
  <c r="F49" i="5"/>
  <c r="E49" i="5"/>
  <c r="H48" i="5"/>
  <c r="G48" i="5"/>
  <c r="F48" i="5"/>
  <c r="E48" i="5"/>
  <c r="H47" i="5"/>
  <c r="G47" i="5"/>
  <c r="F47" i="5"/>
  <c r="E47" i="5"/>
  <c r="H46" i="5"/>
  <c r="G46" i="5"/>
  <c r="F46" i="5"/>
  <c r="E46" i="5"/>
  <c r="H45" i="5"/>
  <c r="G45" i="5"/>
  <c r="F45" i="5"/>
  <c r="E45" i="5"/>
  <c r="H44" i="5"/>
  <c r="G44" i="5"/>
  <c r="F44" i="5"/>
  <c r="E44" i="5"/>
  <c r="H43" i="5"/>
  <c r="G43" i="5"/>
  <c r="F43" i="5"/>
  <c r="E43" i="5"/>
  <c r="H42" i="5"/>
  <c r="G42" i="5"/>
  <c r="F42" i="5"/>
  <c r="E42" i="5"/>
  <c r="H41" i="5"/>
  <c r="G41" i="5"/>
  <c r="F41" i="5"/>
  <c r="E41" i="5"/>
  <c r="H40" i="5"/>
  <c r="G40" i="5"/>
  <c r="F40" i="5"/>
  <c r="E40" i="5"/>
  <c r="H39" i="5"/>
  <c r="G39" i="5"/>
  <c r="F39" i="5"/>
  <c r="E39" i="5"/>
  <c r="H38" i="5"/>
  <c r="G38" i="5"/>
  <c r="F38" i="5"/>
  <c r="E38" i="5"/>
  <c r="H37" i="5"/>
  <c r="G37" i="5"/>
  <c r="F37" i="5"/>
  <c r="E37" i="5"/>
  <c r="H36" i="5"/>
  <c r="G36" i="5"/>
  <c r="F36" i="5"/>
  <c r="E36" i="5"/>
  <c r="H35" i="5"/>
  <c r="G35" i="5"/>
  <c r="F35" i="5"/>
  <c r="E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H30" i="5"/>
  <c r="G30" i="5"/>
  <c r="F30" i="5"/>
  <c r="E30" i="5"/>
  <c r="H29" i="5"/>
  <c r="G29" i="5"/>
  <c r="F29" i="5"/>
  <c r="E29" i="5"/>
  <c r="H28" i="5"/>
  <c r="G28" i="5"/>
  <c r="F28" i="5"/>
  <c r="E28" i="5"/>
  <c r="H27" i="5"/>
  <c r="G27" i="5"/>
  <c r="F27" i="5"/>
  <c r="E27" i="5"/>
  <c r="H26" i="5"/>
  <c r="G26" i="5"/>
  <c r="F26" i="5"/>
  <c r="E26" i="5"/>
  <c r="H25" i="5"/>
  <c r="G25" i="5"/>
  <c r="F25" i="5"/>
  <c r="E25" i="5"/>
  <c r="H24" i="5"/>
  <c r="G24" i="5"/>
  <c r="F24" i="5"/>
  <c r="E24" i="5"/>
  <c r="H23" i="5"/>
  <c r="G23" i="5"/>
  <c r="F23" i="5"/>
  <c r="E23" i="5"/>
  <c r="H22" i="5"/>
  <c r="G22" i="5"/>
  <c r="F22" i="5"/>
  <c r="E22" i="5"/>
  <c r="H21" i="5"/>
  <c r="G21" i="5"/>
  <c r="F21" i="5"/>
  <c r="E21" i="5"/>
  <c r="H20" i="5"/>
  <c r="G20" i="5"/>
  <c r="F20" i="5"/>
  <c r="E20" i="5"/>
  <c r="H19" i="5"/>
  <c r="G19" i="5"/>
  <c r="F19" i="5"/>
  <c r="E19" i="5"/>
  <c r="H18" i="5"/>
  <c r="G18" i="5"/>
  <c r="F18" i="5"/>
  <c r="E18" i="5"/>
  <c r="H17" i="5"/>
  <c r="G17" i="5"/>
  <c r="F17" i="5"/>
  <c r="E17" i="5"/>
  <c r="H16" i="5"/>
  <c r="G16" i="5"/>
  <c r="F16" i="5"/>
  <c r="E16" i="5"/>
  <c r="H15" i="5"/>
  <c r="G15" i="5"/>
  <c r="F15" i="5"/>
  <c r="E15" i="5"/>
  <c r="H14" i="5"/>
  <c r="G14" i="5"/>
  <c r="F14" i="5"/>
  <c r="E14" i="5"/>
  <c r="H13" i="5"/>
  <c r="G13" i="5"/>
  <c r="F13" i="5"/>
  <c r="E13" i="5"/>
  <c r="H12" i="5"/>
  <c r="G12" i="5"/>
  <c r="F12" i="5"/>
  <c r="E12" i="5"/>
  <c r="H11" i="5"/>
  <c r="G11" i="5"/>
  <c r="F11" i="5"/>
  <c r="E11" i="5"/>
  <c r="H10" i="5"/>
  <c r="G10" i="5"/>
  <c r="F10" i="5"/>
  <c r="E10" i="5"/>
  <c r="H9" i="5"/>
  <c r="G9" i="5"/>
  <c r="F9" i="5"/>
  <c r="E9" i="5"/>
  <c r="H8" i="5"/>
  <c r="G8" i="5"/>
  <c r="F8" i="5"/>
  <c r="E8" i="5"/>
  <c r="H7" i="5"/>
  <c r="G7" i="5"/>
  <c r="F7" i="5"/>
  <c r="E7" i="5"/>
  <c r="H6" i="5"/>
  <c r="G6" i="5"/>
  <c r="F6" i="5"/>
  <c r="E6" i="5"/>
  <c r="H5" i="5"/>
  <c r="G5" i="5"/>
  <c r="F5" i="5"/>
  <c r="E5" i="5"/>
  <c r="H4" i="5"/>
  <c r="G4" i="5"/>
  <c r="F4" i="5"/>
  <c r="E4" i="5"/>
  <c r="H3" i="5"/>
  <c r="G3" i="5"/>
  <c r="F3" i="5"/>
  <c r="E3" i="5"/>
  <c r="H2" i="5"/>
  <c r="G2" i="5"/>
  <c r="F2" i="5"/>
  <c r="E2" i="5"/>
  <c r="D40" i="2"/>
  <c r="I40" i="2"/>
  <c r="D48" i="2"/>
  <c r="D24" i="2"/>
  <c r="D36" i="2"/>
  <c r="D26" i="2"/>
  <c r="D37" i="2"/>
  <c r="I75" i="2"/>
  <c r="D75" i="2"/>
  <c r="I67" i="2"/>
  <c r="D67" i="2"/>
  <c r="I70" i="2"/>
  <c r="D70" i="2"/>
  <c r="I74" i="2"/>
  <c r="D74" i="2"/>
  <c r="I73" i="2"/>
  <c r="D73" i="2"/>
  <c r="I69" i="2"/>
  <c r="D69" i="2"/>
  <c r="I72" i="2"/>
  <c r="D72" i="2"/>
  <c r="D65" i="2"/>
  <c r="D54" i="2"/>
  <c r="I63" i="2"/>
  <c r="D63" i="2"/>
  <c r="D44" i="2"/>
  <c r="D38" i="2"/>
  <c r="D42" i="2"/>
  <c r="D39" i="2"/>
  <c r="D31" i="2"/>
  <c r="D28" i="2"/>
  <c r="D34" i="2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2" i="1"/>
  <c r="A263" i="1"/>
  <c r="A264" i="1"/>
  <c r="A265" i="1"/>
  <c r="A266" i="1"/>
  <c r="A267" i="1"/>
  <c r="A268" i="1"/>
  <c r="A269" i="1"/>
  <c r="A270" i="1"/>
  <c r="A271" i="1"/>
  <c r="A273" i="1"/>
  <c r="A274" i="1"/>
  <c r="A275" i="1"/>
  <c r="A276" i="1"/>
  <c r="A277" i="1"/>
  <c r="A278" i="1"/>
  <c r="A279" i="1"/>
  <c r="A280" i="1"/>
  <c r="A281" i="1"/>
  <c r="A282" i="1"/>
  <c r="A285" i="1"/>
  <c r="A286" i="1"/>
  <c r="A287" i="1"/>
  <c r="A288" i="1"/>
  <c r="A289" i="1"/>
  <c r="A290" i="1"/>
  <c r="A291" i="1"/>
  <c r="A292" i="1"/>
  <c r="A293" i="1"/>
  <c r="A296" i="1"/>
  <c r="A297" i="1"/>
  <c r="A298" i="1"/>
  <c r="A299" i="1"/>
  <c r="A300" i="1"/>
  <c r="A301" i="1"/>
  <c r="A302" i="1"/>
  <c r="A303" i="1"/>
  <c r="A304" i="1"/>
  <c r="A305" i="1"/>
  <c r="A306" i="1"/>
  <c r="A309" i="1"/>
  <c r="A310" i="1"/>
  <c r="A311" i="1"/>
  <c r="A312" i="1"/>
  <c r="A313" i="1"/>
  <c r="A314" i="1"/>
  <c r="A315" i="1"/>
  <c r="A316" i="1"/>
  <c r="A317" i="1"/>
  <c r="A318" i="1"/>
  <c r="A319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2" i="1"/>
  <c r="A533" i="1"/>
  <c r="A534" i="1"/>
  <c r="A535" i="1"/>
  <c r="A536" i="1"/>
  <c r="A537" i="1"/>
  <c r="A538" i="1"/>
  <c r="A539" i="1"/>
  <c r="A540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2" i="1"/>
  <c r="A573" i="1"/>
  <c r="A574" i="1"/>
  <c r="A575" i="1"/>
  <c r="A576" i="1"/>
  <c r="A577" i="1"/>
  <c r="A578" i="1"/>
  <c r="A2" i="1"/>
  <c r="A3" i="1"/>
  <c r="A4" i="1"/>
  <c r="J64" i="2" l="1"/>
  <c r="K64" i="2" s="1"/>
  <c r="L64" i="2"/>
  <c r="E52" i="2"/>
  <c r="F52" i="2" s="1"/>
  <c r="G49" i="2"/>
  <c r="G43" i="2"/>
  <c r="F21" i="2"/>
  <c r="E47" i="2"/>
  <c r="F47" i="2" s="1"/>
  <c r="K23" i="2"/>
  <c r="G21" i="2"/>
  <c r="E51" i="2"/>
  <c r="F51" i="2" s="1"/>
  <c r="J46" i="2"/>
  <c r="K46" i="2" s="1"/>
  <c r="G2" i="2"/>
  <c r="F10" i="2"/>
  <c r="G9" i="2"/>
  <c r="G22" i="2"/>
  <c r="E43" i="2"/>
  <c r="F43" i="2" s="1"/>
  <c r="J29" i="2"/>
  <c r="K29" i="2" s="1"/>
  <c r="G5" i="2"/>
  <c r="G25" i="2"/>
  <c r="G8" i="2"/>
  <c r="F12" i="2"/>
  <c r="K13" i="2"/>
  <c r="K15" i="2"/>
  <c r="E2" i="2"/>
  <c r="F2" i="2" s="1"/>
  <c r="G47" i="2"/>
  <c r="J35" i="2"/>
  <c r="K35" i="2" s="1"/>
  <c r="E33" i="2"/>
  <c r="F33" i="2" s="1"/>
  <c r="F22" i="2"/>
  <c r="K8" i="2"/>
  <c r="F18" i="2"/>
  <c r="F5" i="2"/>
  <c r="J33" i="2"/>
  <c r="K33" i="2" s="1"/>
  <c r="G11" i="2"/>
  <c r="E49" i="2"/>
  <c r="F49" i="2" s="1"/>
  <c r="K22" i="2"/>
  <c r="E35" i="2"/>
  <c r="F35" i="2" s="1"/>
  <c r="F8" i="2"/>
  <c r="J49" i="2"/>
  <c r="K49" i="2" s="1"/>
  <c r="K14" i="2"/>
  <c r="E76" i="2"/>
  <c r="F76" i="2" s="1"/>
  <c r="G51" i="2"/>
  <c r="J77" i="2"/>
  <c r="K77" i="2" s="1"/>
  <c r="K9" i="2"/>
  <c r="L14" i="2"/>
  <c r="E77" i="2"/>
  <c r="F77" i="2" s="1"/>
  <c r="G76" i="2"/>
  <c r="G46" i="2"/>
  <c r="F7" i="2"/>
  <c r="F83" i="2"/>
  <c r="G61" i="2"/>
  <c r="J61" i="2"/>
  <c r="K61" i="2" s="1"/>
  <c r="G17" i="2"/>
  <c r="K16" i="2"/>
  <c r="L16" i="2"/>
  <c r="E30" i="2"/>
  <c r="F30" i="2" s="1"/>
  <c r="G27" i="2"/>
  <c r="J52" i="2"/>
  <c r="K52" i="2" s="1"/>
  <c r="G10" i="2"/>
  <c r="J27" i="2"/>
  <c r="K27" i="2" s="1"/>
  <c r="G71" i="2"/>
  <c r="K84" i="2"/>
  <c r="J53" i="2"/>
  <c r="K53" i="2" s="1"/>
  <c r="G14" i="2"/>
  <c r="F4" i="2"/>
  <c r="J47" i="2"/>
  <c r="K47" i="2" s="1"/>
  <c r="J87" i="2"/>
  <c r="K87" i="2" s="1"/>
  <c r="F20" i="2"/>
  <c r="G50" i="2"/>
  <c r="K11" i="2"/>
  <c r="K10" i="2"/>
  <c r="F15" i="2"/>
  <c r="J86" i="2"/>
  <c r="K86" i="2" s="1"/>
  <c r="G77" i="2"/>
  <c r="G3" i="2"/>
  <c r="G62" i="2"/>
  <c r="L61" i="2"/>
  <c r="K4" i="2"/>
  <c r="J26" i="2"/>
  <c r="K26" i="2" s="1"/>
  <c r="L4" i="2"/>
  <c r="L17" i="2"/>
  <c r="G35" i="2"/>
  <c r="E86" i="2"/>
  <c r="F86" i="2" s="1"/>
  <c r="J71" i="2"/>
  <c r="K71" i="2" s="1"/>
  <c r="J25" i="2"/>
  <c r="K25" i="2" s="1"/>
  <c r="G18" i="2"/>
  <c r="G23" i="2"/>
  <c r="J34" i="2"/>
  <c r="K34" i="2" s="1"/>
  <c r="E46" i="2"/>
  <c r="F46" i="2" s="1"/>
  <c r="F9" i="2"/>
  <c r="J28" i="2"/>
  <c r="K28" i="2" s="1"/>
  <c r="L37" i="2"/>
  <c r="K80" i="2"/>
  <c r="G45" i="2"/>
  <c r="L6" i="2"/>
  <c r="J45" i="2"/>
  <c r="K45" i="2" s="1"/>
  <c r="E45" i="2"/>
  <c r="F45" i="2" s="1"/>
  <c r="E27" i="2"/>
  <c r="F27" i="2" s="1"/>
  <c r="K3" i="2"/>
  <c r="F41" i="2"/>
  <c r="H41" i="2" s="1"/>
  <c r="F11" i="2"/>
  <c r="F3" i="2"/>
  <c r="J30" i="2"/>
  <c r="K30" i="2" s="1"/>
  <c r="G86" i="2"/>
  <c r="F13" i="2"/>
  <c r="K83" i="2"/>
  <c r="E62" i="2"/>
  <c r="F62" i="2" s="1"/>
  <c r="F17" i="2"/>
  <c r="F16" i="2"/>
  <c r="L34" i="2"/>
  <c r="L28" i="2"/>
  <c r="J24" i="2"/>
  <c r="K24" i="2" s="1"/>
  <c r="J51" i="2"/>
  <c r="K51" i="2" s="1"/>
  <c r="G15" i="2"/>
  <c r="L26" i="2"/>
  <c r="L33" i="2"/>
  <c r="K41" i="2"/>
  <c r="E25" i="2"/>
  <c r="F25" i="2" s="1"/>
  <c r="E50" i="2"/>
  <c r="F50" i="2" s="1"/>
  <c r="L71" i="2"/>
  <c r="J37" i="2"/>
  <c r="K37" i="2" s="1"/>
  <c r="J43" i="2"/>
  <c r="K43" i="2" s="1"/>
  <c r="G53" i="2"/>
  <c r="J36" i="2"/>
  <c r="K36" i="2" s="1"/>
  <c r="G33" i="2"/>
  <c r="K62" i="2"/>
  <c r="M62" i="2" s="1"/>
  <c r="G16" i="2"/>
  <c r="J50" i="2"/>
  <c r="K50" i="2" s="1"/>
  <c r="F84" i="2"/>
  <c r="J2" i="2"/>
  <c r="K2" i="2" s="1"/>
  <c r="F23" i="2"/>
  <c r="G52" i="2"/>
  <c r="G29" i="2"/>
  <c r="G13" i="2"/>
  <c r="E87" i="2"/>
  <c r="F87" i="2" s="1"/>
  <c r="E29" i="2"/>
  <c r="F29" i="2" s="1"/>
  <c r="G20" i="2"/>
  <c r="E61" i="2"/>
  <c r="F61" i="2" s="1"/>
  <c r="G4" i="2"/>
  <c r="L24" i="2"/>
  <c r="L36" i="2"/>
  <c r="J31" i="2"/>
  <c r="K31" i="2" s="1"/>
  <c r="J76" i="2"/>
  <c r="K76" i="2" s="1"/>
  <c r="K20" i="2"/>
  <c r="G30" i="2"/>
  <c r="L31" i="2"/>
  <c r="K6" i="2"/>
  <c r="K12" i="2"/>
  <c r="F6" i="2"/>
  <c r="L29" i="2"/>
  <c r="L35" i="2"/>
  <c r="F14" i="2"/>
  <c r="G87" i="2"/>
  <c r="G6" i="2"/>
  <c r="K17" i="2"/>
  <c r="E53" i="2"/>
  <c r="F53" i="2" s="1"/>
  <c r="F80" i="2"/>
  <c r="E71" i="2"/>
  <c r="F71" i="2" s="1"/>
  <c r="L25" i="2"/>
  <c r="F19" i="2"/>
  <c r="L19" i="2"/>
  <c r="G19" i="2"/>
  <c r="K19" i="2"/>
  <c r="G68" i="2"/>
  <c r="L68" i="2"/>
  <c r="L87" i="2"/>
  <c r="E79" i="2"/>
  <c r="F79" i="2" s="1"/>
  <c r="J79" i="2"/>
  <c r="K79" i="2" s="1"/>
  <c r="L79" i="2"/>
  <c r="G79" i="2"/>
  <c r="E81" i="2"/>
  <c r="F81" i="2" s="1"/>
  <c r="G81" i="2"/>
  <c r="J81" i="2"/>
  <c r="K81" i="2" s="1"/>
  <c r="L81" i="2"/>
  <c r="E85" i="2"/>
  <c r="F85" i="2" s="1"/>
  <c r="J85" i="2"/>
  <c r="K85" i="2" s="1"/>
  <c r="G85" i="2"/>
  <c r="L85" i="2"/>
  <c r="L76" i="2"/>
  <c r="E78" i="2"/>
  <c r="F78" i="2" s="1"/>
  <c r="J78" i="2"/>
  <c r="K78" i="2" s="1"/>
  <c r="L78" i="2"/>
  <c r="G78" i="2"/>
  <c r="L77" i="2"/>
  <c r="E82" i="2"/>
  <c r="F82" i="2" s="1"/>
  <c r="G82" i="2"/>
  <c r="J82" i="2"/>
  <c r="K82" i="2" s="1"/>
  <c r="L82" i="2"/>
  <c r="E88" i="2"/>
  <c r="F88" i="2" s="1"/>
  <c r="J88" i="2"/>
  <c r="K88" i="2" s="1"/>
  <c r="G88" i="2"/>
  <c r="L88" i="2"/>
  <c r="E56" i="2"/>
  <c r="F56" i="2" s="1"/>
  <c r="G56" i="2"/>
  <c r="J56" i="2"/>
  <c r="K56" i="2" s="1"/>
  <c r="L56" i="2"/>
  <c r="L57" i="2"/>
  <c r="E57" i="2"/>
  <c r="F57" i="2" s="1"/>
  <c r="G57" i="2"/>
  <c r="J57" i="2"/>
  <c r="K57" i="2" s="1"/>
  <c r="F55" i="2"/>
  <c r="K55" i="2"/>
  <c r="E66" i="2"/>
  <c r="F66" i="2" s="1"/>
  <c r="G66" i="2"/>
  <c r="L66" i="2"/>
  <c r="J66" i="2"/>
  <c r="K66" i="2" s="1"/>
  <c r="F65" i="2"/>
  <c r="J65" i="2"/>
  <c r="K65" i="2" s="1"/>
  <c r="L65" i="2"/>
  <c r="E58" i="2"/>
  <c r="F58" i="2" s="1"/>
  <c r="G58" i="2"/>
  <c r="J58" i="2"/>
  <c r="K58" i="2" s="1"/>
  <c r="L58" i="2"/>
  <c r="E60" i="2"/>
  <c r="F60" i="2" s="1"/>
  <c r="G60" i="2"/>
  <c r="L60" i="2"/>
  <c r="J60" i="2"/>
  <c r="K60" i="2" s="1"/>
  <c r="E54" i="2"/>
  <c r="F54" i="2" s="1"/>
  <c r="G54" i="2"/>
  <c r="L54" i="2"/>
  <c r="J54" i="2"/>
  <c r="K54" i="2" s="1"/>
  <c r="E64" i="2"/>
  <c r="F64" i="2" s="1"/>
  <c r="G64" i="2"/>
  <c r="L47" i="2"/>
  <c r="E38" i="2"/>
  <c r="F38" i="2" s="1"/>
  <c r="G38" i="2"/>
  <c r="J38" i="2"/>
  <c r="K38" i="2" s="1"/>
  <c r="L38" i="2"/>
  <c r="L51" i="2"/>
  <c r="L49" i="2"/>
  <c r="L50" i="2"/>
  <c r="E39" i="2"/>
  <c r="F39" i="2" s="1"/>
  <c r="G39" i="2"/>
  <c r="L39" i="2"/>
  <c r="J39" i="2"/>
  <c r="K39" i="2" s="1"/>
  <c r="L52" i="2"/>
  <c r="G42" i="2"/>
  <c r="J42" i="2"/>
  <c r="K42" i="2" s="1"/>
  <c r="L42" i="2"/>
  <c r="E42" i="2"/>
  <c r="F42" i="2" s="1"/>
  <c r="L43" i="2"/>
  <c r="J48" i="2"/>
  <c r="K48" i="2" s="1"/>
  <c r="E48" i="2"/>
  <c r="F48" i="2" s="1"/>
  <c r="G48" i="2"/>
  <c r="L48" i="2"/>
  <c r="L45" i="2"/>
  <c r="L46" i="2"/>
  <c r="L53" i="2"/>
  <c r="E44" i="2"/>
  <c r="F44" i="2" s="1"/>
  <c r="G44" i="2"/>
  <c r="L44" i="2"/>
  <c r="J44" i="2"/>
  <c r="K44" i="2" s="1"/>
  <c r="L27" i="2"/>
  <c r="L30" i="2"/>
  <c r="E34" i="2"/>
  <c r="F34" i="2" s="1"/>
  <c r="G34" i="2"/>
  <c r="L8" i="2"/>
  <c r="L23" i="2"/>
  <c r="E24" i="2"/>
  <c r="F24" i="2" s="1"/>
  <c r="G24" i="2"/>
  <c r="L10" i="2"/>
  <c r="L2" i="2"/>
  <c r="K7" i="2"/>
  <c r="K5" i="2"/>
  <c r="L5" i="2"/>
  <c r="L15" i="2"/>
  <c r="L20" i="2"/>
  <c r="G37" i="2"/>
  <c r="E37" i="2"/>
  <c r="F37" i="2" s="1"/>
  <c r="L9" i="2"/>
  <c r="G28" i="2"/>
  <c r="E28" i="2"/>
  <c r="F28" i="2" s="1"/>
  <c r="G31" i="2"/>
  <c r="E31" i="2"/>
  <c r="F31" i="2" s="1"/>
  <c r="E26" i="2"/>
  <c r="F26" i="2" s="1"/>
  <c r="G26" i="2"/>
  <c r="L22" i="2"/>
  <c r="L11" i="2"/>
  <c r="K18" i="2"/>
  <c r="L18" i="2"/>
  <c r="L13" i="2"/>
  <c r="G36" i="2"/>
  <c r="E36" i="2"/>
  <c r="F36" i="2" s="1"/>
  <c r="L21" i="2"/>
  <c r="K21" i="2"/>
  <c r="L3" i="2"/>
  <c r="E32" i="2"/>
  <c r="F32" i="2" s="1"/>
  <c r="G32" i="2"/>
  <c r="J32" i="2"/>
  <c r="K32" i="2" s="1"/>
  <c r="L32" i="2"/>
  <c r="E68" i="2"/>
  <c r="F68" i="2" s="1"/>
  <c r="J68" i="2"/>
  <c r="K68" i="2" s="1"/>
  <c r="J74" i="2"/>
  <c r="K74" i="2" s="1"/>
  <c r="G67" i="2"/>
  <c r="G63" i="2"/>
  <c r="G72" i="2"/>
  <c r="G73" i="2"/>
  <c r="L86" i="2"/>
  <c r="G70" i="2"/>
  <c r="J40" i="2"/>
  <c r="K40" i="2" s="1"/>
  <c r="E40" i="2"/>
  <c r="F40" i="2" s="1"/>
  <c r="G75" i="2"/>
  <c r="J67" i="2"/>
  <c r="K67" i="2" s="1"/>
  <c r="K69" i="2"/>
  <c r="L40" i="2"/>
  <c r="G40" i="2"/>
  <c r="L67" i="2"/>
  <c r="L74" i="2"/>
  <c r="E67" i="2"/>
  <c r="F67" i="2" s="1"/>
  <c r="F74" i="2"/>
  <c r="F69" i="2"/>
  <c r="J70" i="2"/>
  <c r="K70" i="2" s="1"/>
  <c r="L70" i="2"/>
  <c r="J63" i="2"/>
  <c r="K63" i="2" s="1"/>
  <c r="L63" i="2"/>
  <c r="J73" i="2"/>
  <c r="K73" i="2" s="1"/>
  <c r="L73" i="2"/>
  <c r="J72" i="2"/>
  <c r="K72" i="2" s="1"/>
  <c r="L72" i="2"/>
  <c r="J75" i="2"/>
  <c r="K75" i="2" s="1"/>
  <c r="L75" i="2"/>
  <c r="E72" i="2"/>
  <c r="F72" i="2" s="1"/>
  <c r="E73" i="2"/>
  <c r="F73" i="2" s="1"/>
  <c r="E70" i="2"/>
  <c r="F70" i="2" s="1"/>
  <c r="E75" i="2"/>
  <c r="F75" i="2" s="1"/>
  <c r="E63" i="2"/>
  <c r="F63" i="2" s="1"/>
  <c r="H30" i="2" l="1"/>
  <c r="H25" i="2"/>
  <c r="H5" i="2"/>
  <c r="H22" i="2"/>
  <c r="H61" i="2"/>
  <c r="H49" i="2"/>
  <c r="H9" i="2"/>
  <c r="H20" i="2"/>
  <c r="H86" i="2"/>
  <c r="H15" i="2"/>
  <c r="H77" i="2"/>
  <c r="M31" i="2"/>
  <c r="M68" i="2"/>
  <c r="M66" i="2"/>
  <c r="H17" i="2"/>
  <c r="H88" i="2"/>
  <c r="M4" i="2"/>
  <c r="H85" i="2"/>
  <c r="H11" i="2"/>
  <c r="H76" i="2"/>
  <c r="H21" i="2"/>
  <c r="H50" i="2"/>
  <c r="M16" i="2"/>
  <c r="M19" i="2"/>
  <c r="M34" i="2"/>
  <c r="H80" i="2"/>
  <c r="H62" i="2"/>
  <c r="N62" i="2" s="1"/>
  <c r="H29" i="2"/>
  <c r="M37" i="2"/>
  <c r="M83" i="2"/>
  <c r="H47" i="2"/>
  <c r="H83" i="2"/>
  <c r="H10" i="2"/>
  <c r="M6" i="2"/>
  <c r="H45" i="2"/>
  <c r="H19" i="2"/>
  <c r="M36" i="2"/>
  <c r="M25" i="2"/>
  <c r="H53" i="2"/>
  <c r="M71" i="2"/>
  <c r="H71" i="2"/>
  <c r="H8" i="2"/>
  <c r="H18" i="2"/>
  <c r="M29" i="2"/>
  <c r="M28" i="2"/>
  <c r="H35" i="2"/>
  <c r="H43" i="2"/>
  <c r="H68" i="2"/>
  <c r="M65" i="2"/>
  <c r="H78" i="2"/>
  <c r="H3" i="2"/>
  <c r="M61" i="2"/>
  <c r="H13" i="2"/>
  <c r="H33" i="2"/>
  <c r="H12" i="2"/>
  <c r="H4" i="2"/>
  <c r="M35" i="2"/>
  <c r="M17" i="2"/>
  <c r="M24" i="2"/>
  <c r="H84" i="2"/>
  <c r="H23" i="2"/>
  <c r="M26" i="2"/>
  <c r="H14" i="2"/>
  <c r="H27" i="2"/>
  <c r="H7" i="2"/>
  <c r="M33" i="2"/>
  <c r="H6" i="2"/>
  <c r="H46" i="2"/>
  <c r="M14" i="2"/>
  <c r="H2" i="2"/>
  <c r="H87" i="2"/>
  <c r="H16" i="2"/>
  <c r="H51" i="2"/>
  <c r="H52" i="2"/>
  <c r="M78" i="2"/>
  <c r="H36" i="2"/>
  <c r="H37" i="2"/>
  <c r="M51" i="2"/>
  <c r="M57" i="2"/>
  <c r="M82" i="2"/>
  <c r="H79" i="2"/>
  <c r="M77" i="2"/>
  <c r="M80" i="2"/>
  <c r="M76" i="2"/>
  <c r="M81" i="2"/>
  <c r="M79" i="2"/>
  <c r="H82" i="2"/>
  <c r="H81" i="2"/>
  <c r="M88" i="2"/>
  <c r="M85" i="2"/>
  <c r="M87" i="2"/>
  <c r="M84" i="2"/>
  <c r="M55" i="2"/>
  <c r="H57" i="2"/>
  <c r="M64" i="2"/>
  <c r="H64" i="2"/>
  <c r="H60" i="2"/>
  <c r="H65" i="2"/>
  <c r="H55" i="2"/>
  <c r="H56" i="2"/>
  <c r="M2" i="2"/>
  <c r="M54" i="2"/>
  <c r="M58" i="2"/>
  <c r="H54" i="2"/>
  <c r="H58" i="2"/>
  <c r="H66" i="2"/>
  <c r="M41" i="2"/>
  <c r="M60" i="2"/>
  <c r="M56" i="2"/>
  <c r="M38" i="2"/>
  <c r="M49" i="2"/>
  <c r="M53" i="2"/>
  <c r="M45" i="2"/>
  <c r="M52" i="2"/>
  <c r="M15" i="2"/>
  <c r="M3" i="2"/>
  <c r="H42" i="2"/>
  <c r="M39" i="2"/>
  <c r="M43" i="2"/>
  <c r="H38" i="2"/>
  <c r="M47" i="2"/>
  <c r="M50" i="2"/>
  <c r="M7" i="2"/>
  <c r="M10" i="2"/>
  <c r="M44" i="2"/>
  <c r="M46" i="2"/>
  <c r="H48" i="2"/>
  <c r="M42" i="2"/>
  <c r="H24" i="2"/>
  <c r="H44" i="2"/>
  <c r="M48" i="2"/>
  <c r="H39" i="2"/>
  <c r="H28" i="2"/>
  <c r="N28" i="2" s="1"/>
  <c r="M5" i="2"/>
  <c r="M21" i="2"/>
  <c r="M13" i="2"/>
  <c r="M11" i="2"/>
  <c r="H26" i="2"/>
  <c r="M9" i="2"/>
  <c r="M27" i="2"/>
  <c r="H31" i="2"/>
  <c r="H34" i="2"/>
  <c r="M12" i="2"/>
  <c r="M18" i="2"/>
  <c r="M20" i="2"/>
  <c r="M8" i="2"/>
  <c r="M22" i="2"/>
  <c r="M30" i="2"/>
  <c r="M23" i="2"/>
  <c r="H32" i="2"/>
  <c r="M32" i="2"/>
  <c r="H67" i="2"/>
  <c r="H72" i="2"/>
  <c r="M40" i="2"/>
  <c r="M74" i="2"/>
  <c r="H70" i="2"/>
  <c r="H40" i="2"/>
  <c r="H63" i="2"/>
  <c r="H73" i="2"/>
  <c r="H74" i="2"/>
  <c r="M86" i="2"/>
  <c r="M67" i="2"/>
  <c r="H69" i="2"/>
  <c r="M69" i="2"/>
  <c r="H75" i="2"/>
  <c r="M63" i="2"/>
  <c r="M70" i="2"/>
  <c r="M72" i="2"/>
  <c r="M75" i="2"/>
  <c r="M73" i="2"/>
  <c r="N25" i="2" l="1"/>
  <c r="N61" i="2"/>
  <c r="N85" i="2"/>
  <c r="N31" i="2"/>
  <c r="N66" i="2"/>
  <c r="N34" i="2"/>
  <c r="N68" i="2"/>
  <c r="N51" i="2"/>
  <c r="N14" i="2"/>
  <c r="N17" i="2"/>
  <c r="N29" i="2"/>
  <c r="N24" i="2"/>
  <c r="N88" i="2"/>
  <c r="N4" i="2"/>
  <c r="N78" i="2"/>
  <c r="N6" i="2"/>
  <c r="N16" i="2"/>
  <c r="N36" i="2"/>
  <c r="N71" i="2"/>
  <c r="N87" i="2"/>
  <c r="N37" i="2"/>
  <c r="N35" i="2"/>
  <c r="N65" i="2"/>
  <c r="N19" i="2"/>
  <c r="N55" i="2"/>
  <c r="N33" i="2"/>
  <c r="N83" i="2"/>
  <c r="N26" i="2"/>
  <c r="N60" i="2"/>
  <c r="N57" i="2"/>
  <c r="N80" i="2"/>
  <c r="N2" i="2"/>
  <c r="T2" i="2" s="1"/>
  <c r="N10" i="2"/>
  <c r="N77" i="2"/>
  <c r="N82" i="2"/>
  <c r="N79" i="2"/>
  <c r="N84" i="2"/>
  <c r="N81" i="2"/>
  <c r="N76" i="2"/>
  <c r="N27" i="2"/>
  <c r="N46" i="2"/>
  <c r="N64" i="2"/>
  <c r="N56" i="2"/>
  <c r="N49" i="2"/>
  <c r="N23" i="2"/>
  <c r="N44" i="2"/>
  <c r="N3" i="2"/>
  <c r="N41" i="2"/>
  <c r="N15" i="2"/>
  <c r="N52" i="2"/>
  <c r="N58" i="2"/>
  <c r="N38" i="2"/>
  <c r="N54" i="2"/>
  <c r="N18" i="2"/>
  <c r="N42" i="2"/>
  <c r="N53" i="2"/>
  <c r="N50" i="2"/>
  <c r="N39" i="2"/>
  <c r="N45" i="2"/>
  <c r="N8" i="2"/>
  <c r="N7" i="2"/>
  <c r="N12" i="2"/>
  <c r="N13" i="2"/>
  <c r="N47" i="2"/>
  <c r="N11" i="2"/>
  <c r="N48" i="2"/>
  <c r="N43" i="2"/>
  <c r="N9" i="2"/>
  <c r="N22" i="2"/>
  <c r="N21" i="2"/>
  <c r="N5" i="2"/>
  <c r="T5" i="2" s="1"/>
  <c r="N20" i="2"/>
  <c r="N32" i="2"/>
  <c r="N30" i="2"/>
  <c r="T25" i="2" s="1"/>
  <c r="N74" i="2"/>
  <c r="N67" i="2"/>
  <c r="N86" i="2"/>
  <c r="N70" i="2"/>
  <c r="N72" i="2"/>
  <c r="N63" i="2"/>
  <c r="N73" i="2"/>
  <c r="N40" i="2"/>
  <c r="N69" i="2"/>
  <c r="N75" i="2"/>
  <c r="T54" i="2" l="1"/>
  <c r="O59" i="2"/>
  <c r="T56" i="2"/>
  <c r="T55" i="2"/>
  <c r="T3" i="2"/>
  <c r="T40" i="2"/>
  <c r="T6" i="2"/>
  <c r="T4" i="2"/>
  <c r="T24" i="2"/>
  <c r="T26" i="2"/>
  <c r="T41" i="2"/>
  <c r="T27" i="2"/>
  <c r="T38" i="2"/>
  <c r="T78" i="2"/>
  <c r="T76" i="2"/>
  <c r="T77" i="2"/>
  <c r="T39" i="2"/>
  <c r="O69" i="2"/>
  <c r="O74" i="2"/>
  <c r="O58" i="2"/>
  <c r="O40" i="2"/>
  <c r="O82" i="2"/>
  <c r="O32" i="2"/>
  <c r="O56" i="2"/>
  <c r="O48" i="2"/>
  <c r="O77" i="2"/>
  <c r="O65" i="2"/>
  <c r="O88" i="2"/>
  <c r="O87" i="2"/>
  <c r="O64" i="2"/>
  <c r="O73" i="2"/>
  <c r="O66" i="2"/>
  <c r="O63" i="2"/>
  <c r="O61" i="2"/>
  <c r="O62" i="2"/>
  <c r="O68" i="2"/>
  <c r="O72" i="2"/>
  <c r="O71" i="2"/>
  <c r="O76" i="2"/>
  <c r="O78" i="2"/>
  <c r="O70" i="2"/>
  <c r="O81" i="2"/>
  <c r="O24" i="2"/>
  <c r="O55" i="2"/>
  <c r="O86" i="2"/>
  <c r="O83" i="2"/>
  <c r="O54" i="2"/>
  <c r="O84" i="2"/>
  <c r="O80" i="2"/>
  <c r="O60" i="2"/>
  <c r="O75" i="2"/>
  <c r="O67" i="2"/>
  <c r="O79" i="2"/>
  <c r="O85" i="2"/>
  <c r="O57" i="2"/>
  <c r="O2" i="2"/>
  <c r="O8" i="2"/>
  <c r="O20" i="2"/>
  <c r="O11" i="2"/>
  <c r="O9" i="2"/>
  <c r="O18" i="2"/>
  <c r="O13" i="2"/>
  <c r="O17" i="2"/>
  <c r="O22" i="2"/>
  <c r="O16" i="2"/>
  <c r="O3" i="2"/>
  <c r="O19" i="2"/>
  <c r="O5" i="2"/>
  <c r="O23" i="2"/>
  <c r="O15" i="2"/>
  <c r="O6" i="2"/>
  <c r="O10" i="2"/>
  <c r="O4" i="2"/>
  <c r="O7" i="2"/>
  <c r="O21" i="2"/>
  <c r="O14" i="2"/>
  <c r="O12" i="2"/>
  <c r="O49" i="2"/>
  <c r="O50" i="2"/>
  <c r="O35" i="2"/>
  <c r="O47" i="2"/>
  <c r="O41" i="2"/>
  <c r="O42" i="2"/>
  <c r="O44" i="2"/>
  <c r="O38" i="2"/>
  <c r="O33" i="2"/>
  <c r="O51" i="2"/>
  <c r="O53" i="2"/>
  <c r="O43" i="2"/>
  <c r="O39" i="2"/>
  <c r="O46" i="2"/>
  <c r="O52" i="2"/>
  <c r="O45" i="2"/>
  <c r="O34" i="2"/>
  <c r="O25" i="2"/>
  <c r="O31" i="2"/>
  <c r="O27" i="2"/>
  <c r="O30" i="2"/>
  <c r="O28" i="2"/>
  <c r="O36" i="2"/>
  <c r="O26" i="2"/>
  <c r="O29" i="2"/>
  <c r="O37" i="2"/>
  <c r="AA40" i="2"/>
  <c r="AA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Karo</author>
  </authors>
  <commentList>
    <comment ref="E7" authorId="0" shapeId="0" xr:uid="{AEF8E26A-EF89-4481-95F2-D97A9F3BA80F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ASG Horan/St.Leon/Reilingen</t>
        </r>
      </text>
    </comment>
    <comment ref="J7" authorId="0" shapeId="0" xr:uid="{BADAF8C6-56C9-4240-8280-2E4F321CE4C1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ASG Horan/St.Leon/Reilingen</t>
        </r>
      </text>
    </comment>
    <comment ref="E41" authorId="0" shapeId="0" xr:uid="{73E3147B-0355-49A7-BF25-8EC163678A13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HG Saase und SG Leutershausen</t>
        </r>
      </text>
    </comment>
    <comment ref="J41" authorId="0" shapeId="0" xr:uid="{3ABED41C-2406-4C61-A4A0-6EA098E18DFE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HG Saase und SG Leutershausen</t>
        </r>
      </text>
    </comment>
    <comment ref="E84" authorId="0" shapeId="0" xr:uid="{C14D6FA6-9BAF-46C6-BC0D-A0423692961E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MSG HeLeuSaase</t>
        </r>
      </text>
    </comment>
    <comment ref="J84" authorId="0" shapeId="0" xr:uid="{23C131A6-0ECC-4807-ACBB-1F613B12C85A}">
      <text>
        <r>
          <rPr>
            <b/>
            <sz val="9"/>
            <color indexed="81"/>
            <rFont val="Segoe UI"/>
            <family val="2"/>
          </rPr>
          <t>Karo:</t>
        </r>
        <r>
          <rPr>
            <sz val="9"/>
            <color indexed="81"/>
            <rFont val="Segoe UI"/>
            <family val="2"/>
          </rPr>
          <t xml:space="preserve">
MSG HeLeuSaase</t>
        </r>
      </text>
    </comment>
  </commentList>
</comments>
</file>

<file path=xl/sharedStrings.xml><?xml version="1.0" encoding="utf-8"?>
<sst xmlns="http://schemas.openxmlformats.org/spreadsheetml/2006/main" count="3526" uniqueCount="669">
  <si>
    <t>Handball-Ergebnisdienst</t>
  </si>
  <si>
    <t>G</t>
  </si>
  <si>
    <t>S</t>
  </si>
  <si>
    <t>U</t>
  </si>
  <si>
    <t>N</t>
  </si>
  <si>
    <t>Tore</t>
  </si>
  <si>
    <t>Punkte</t>
  </si>
  <si>
    <t>:</t>
  </si>
  <si>
    <t>HG Oftersheim/Schwetzingen</t>
  </si>
  <si>
    <t>TSV Rintheim</t>
  </si>
  <si>
    <t>SG Nußloch</t>
  </si>
  <si>
    <t>SG Stutensee-Weingarten</t>
  </si>
  <si>
    <t>TV Schriesheim</t>
  </si>
  <si>
    <t>Rhein-Neckar Löwen</t>
  </si>
  <si>
    <t>HSG Ettlingen</t>
  </si>
  <si>
    <t>HG Oftersheim/Schwetzingen 2</t>
  </si>
  <si>
    <t>TSG Eintracht Plankstadt</t>
  </si>
  <si>
    <t>SG Pforzheim/Eutingen 2</t>
  </si>
  <si>
    <t>TSG Germania Dossenheim</t>
  </si>
  <si>
    <t>TV Mosbach</t>
  </si>
  <si>
    <t>HSG Walzbachtal</t>
  </si>
  <si>
    <t>TG Eggenstein</t>
  </si>
  <si>
    <t>JSG Rot-Malsch</t>
  </si>
  <si>
    <t>Turnerschaft Durlach</t>
  </si>
  <si>
    <t>SG Heidelsheim/Helmsheim/Gondelsheim</t>
  </si>
  <si>
    <t>Post Südstadt Karlsruhe</t>
  </si>
  <si>
    <t>ASG Birkenau/Hemsbach/Laudenbach</t>
  </si>
  <si>
    <t>TV Forst</t>
  </si>
  <si>
    <t>SG Hambrücken/Weiher</t>
  </si>
  <si>
    <t>Rhein-Neckar Löwen 2</t>
  </si>
  <si>
    <t>JSG Hemsbach/Laudenbach</t>
  </si>
  <si>
    <t>TGS Pforzheim</t>
  </si>
  <si>
    <t>HV Bad Schönborn</t>
  </si>
  <si>
    <t>SG Pforzheim/Eutingen</t>
  </si>
  <si>
    <t>ASG Horan/St. Leon/Reilingen</t>
  </si>
  <si>
    <t>TB Pforzheim</t>
  </si>
  <si>
    <t>TV Bammental</t>
  </si>
  <si>
    <t>TSV Birkenau</t>
  </si>
  <si>
    <t>ASG Walldorf/Wiesloch</t>
  </si>
  <si>
    <t>HSG Bergstraße</t>
  </si>
  <si>
    <t>TV Sinsheim</t>
  </si>
  <si>
    <t>TSG Ketsch</t>
  </si>
  <si>
    <t>TG 88 Pforzheim</t>
  </si>
  <si>
    <t>HSG TSG Weinheim/TV Oberflockenbach</t>
  </si>
  <si>
    <t>ASG TSG Eintracht Plankstadt/TV Eppelheim</t>
  </si>
  <si>
    <t>ASG Heidelberg-Leimen</t>
  </si>
  <si>
    <t>SG Vogelstang/Käfertal/Sandhofen</t>
  </si>
  <si>
    <t>SG Leutershausen</t>
  </si>
  <si>
    <t>mJA-BL</t>
  </si>
  <si>
    <t>mJC-BL</t>
  </si>
  <si>
    <t>wJA-BL</t>
  </si>
  <si>
    <t>wJB-BL</t>
  </si>
  <si>
    <t>wJC-BL</t>
  </si>
  <si>
    <t>mJB-BzL1</t>
  </si>
  <si>
    <t>mJB-BzL2</t>
  </si>
  <si>
    <t>mJC-BzL1</t>
  </si>
  <si>
    <t>mJC-BzL2</t>
  </si>
  <si>
    <t>mJD-LL-RNT</t>
  </si>
  <si>
    <t>mJD-BzL1</t>
  </si>
  <si>
    <t>TSV Knittlingen</t>
  </si>
  <si>
    <t>HSG Linkenheim-Hochstetten-Liedolsheim</t>
  </si>
  <si>
    <t>SG Graben-Neudorf</t>
  </si>
  <si>
    <t>JSG Enztal</t>
  </si>
  <si>
    <t>relevant 1</t>
  </si>
  <si>
    <t>Spielklasse</t>
  </si>
  <si>
    <t>Platz</t>
  </si>
  <si>
    <t>Wert</t>
  </si>
  <si>
    <t>relevant 2</t>
  </si>
  <si>
    <t>HSG Weschnitztal</t>
  </si>
  <si>
    <t>SG Eggenstein-Leopoldshafen</t>
  </si>
  <si>
    <t>Nr</t>
  </si>
  <si>
    <t>Name</t>
  </si>
  <si>
    <t>mJA</t>
  </si>
  <si>
    <t>mJB</t>
  </si>
  <si>
    <t>mJC</t>
  </si>
  <si>
    <t>wJA</t>
  </si>
  <si>
    <t>wJB</t>
  </si>
  <si>
    <t>wJC</t>
  </si>
  <si>
    <t>mJD</t>
  </si>
  <si>
    <t>wJD</t>
  </si>
  <si>
    <t>relvant 1</t>
  </si>
  <si>
    <t>relvant 2</t>
  </si>
  <si>
    <t>Meldung</t>
  </si>
  <si>
    <t>mJB-BL</t>
  </si>
  <si>
    <t>mJA-BzL1</t>
  </si>
  <si>
    <t>mJC-LL-RNT</t>
  </si>
  <si>
    <t>Summe</t>
  </si>
  <si>
    <t>Faktor</t>
  </si>
  <si>
    <t>Punkte 1</t>
  </si>
  <si>
    <t>Punkte 2</t>
  </si>
  <si>
    <t>Rang</t>
  </si>
  <si>
    <t>Jugendhandball-Akademie Neuhausen-Ostfildern</t>
  </si>
  <si>
    <t>TV Plochingen</t>
  </si>
  <si>
    <t>Team Stuttgart</t>
  </si>
  <si>
    <t>SG JHA Baden</t>
  </si>
  <si>
    <t>SG Kappelwindeck/Steinbach</t>
  </si>
  <si>
    <t>TPSG Frisch Auf Göppingen</t>
  </si>
  <si>
    <t>HSG Freiburg</t>
  </si>
  <si>
    <t>TSV Alemannia Freiburg-Zähringen</t>
  </si>
  <si>
    <t>JSG Balingen-Weilstetten</t>
  </si>
  <si>
    <t>TV Bittenfeld 1898</t>
  </si>
  <si>
    <t>HSC Schmiden/Oeffingen 2004</t>
  </si>
  <si>
    <t>SV Salamander Kornwestheim 1894</t>
  </si>
  <si>
    <t>TV Nellingen</t>
  </si>
  <si>
    <t>SG Schozach-Bottwartal</t>
  </si>
  <si>
    <t>SV Leonberg/Eltingen</t>
  </si>
  <si>
    <t>JSG Heidelberg</t>
  </si>
  <si>
    <t>JSG Neuthard/Büchenau</t>
  </si>
  <si>
    <t>mJA-LL-RNT</t>
  </si>
  <si>
    <t>mJA-LL-AES</t>
  </si>
  <si>
    <t>mJB-LL-RNT</t>
  </si>
  <si>
    <t>mJB-LL-AES</t>
  </si>
  <si>
    <t>mJC-LL-AES</t>
  </si>
  <si>
    <t>mJD-LL-AES</t>
  </si>
  <si>
    <t>mJD-BzL2</t>
  </si>
  <si>
    <t>mJD-BzL3</t>
  </si>
  <si>
    <t>wJB-BzL1</t>
  </si>
  <si>
    <t>wJC-BzL1</t>
  </si>
  <si>
    <t>wJC-BzL2</t>
  </si>
  <si>
    <t>wJD-BzL1</t>
  </si>
  <si>
    <t>wJD-BzL2</t>
  </si>
  <si>
    <t>Badenliga männl. A (mJA-BL)</t>
  </si>
  <si>
    <t>ASG Sinsheim/Steinsfurt</t>
  </si>
  <si>
    <t>TSV Amicitia 06/09 Viernheim</t>
  </si>
  <si>
    <t>Badenliga männl. C (mJC-BL)</t>
  </si>
  <si>
    <t>Badenliga weibl. A (wJA-BL)</t>
  </si>
  <si>
    <t>JSG Taubertal</t>
  </si>
  <si>
    <t>WSG Kraichgau-Hardt</t>
  </si>
  <si>
    <t>Badenliga weibl. B (wJB-BL)</t>
  </si>
  <si>
    <t>TV Sinsheim 2</t>
  </si>
  <si>
    <t>Badenliga weibl. C (wJC-BL)</t>
  </si>
  <si>
    <t>HC Mannheim-Vogelstang</t>
  </si>
  <si>
    <t>TV Hardheim 1895</t>
  </si>
  <si>
    <t>JSG Ilvesheim/Ladenburg</t>
  </si>
  <si>
    <t>TSG Seckenheim</t>
  </si>
  <si>
    <t>SG HD-Kirchheim</t>
  </si>
  <si>
    <t>TSV HD-Wieblingen</t>
  </si>
  <si>
    <t>SG Bammental/Neckargemünd</t>
  </si>
  <si>
    <t>TSG Wiesloch</t>
  </si>
  <si>
    <t>SG Schwarzbachtal</t>
  </si>
  <si>
    <t>SG Brühl/Ketsch</t>
  </si>
  <si>
    <t>HG Saase</t>
  </si>
  <si>
    <t>KuSG Leimen</t>
  </si>
  <si>
    <t>ASG Bammental/Neckargemünd/Schwarzbachtal</t>
  </si>
  <si>
    <t>SG Edingen-Friedrichsfeld</t>
  </si>
  <si>
    <t>männl. B Bezirksliga 1 (mJB-BzL1)</t>
  </si>
  <si>
    <t>JSG SC Sandhausen/SG Walldorf</t>
  </si>
  <si>
    <t>männl. B Bezirksliga 2 (mJB-BzL2)</t>
  </si>
  <si>
    <t>TV Viktoria Dielheim</t>
  </si>
  <si>
    <t>TSV Handschuhsheim</t>
  </si>
  <si>
    <t>SC Wilhelmsfeld</t>
  </si>
  <si>
    <t>TSV Phönix Steinsfurt</t>
  </si>
  <si>
    <t>SV Waldhof Mannheim 07</t>
  </si>
  <si>
    <t>TB Neckarsteinach</t>
  </si>
  <si>
    <t>männl. C Bezirksliga 1 (mJC-BzL1)</t>
  </si>
  <si>
    <t>TSV Germania Malschenberg</t>
  </si>
  <si>
    <t>SG Vogelstang/Käfertal</t>
  </si>
  <si>
    <t>HC MA-Neckarau</t>
  </si>
  <si>
    <t>SKV Sandhofen</t>
  </si>
  <si>
    <t>männl. D Landesliga Rhein-Neckar-Tauber (mJD-LL-RNT)</t>
  </si>
  <si>
    <t>SG Horan</t>
  </si>
  <si>
    <t>männl. D Bezirksliga 1 (mJD-BzL1)</t>
  </si>
  <si>
    <t>JSG St. Leon/Reilingen</t>
  </si>
  <si>
    <t>männl. D Bezirksliga 3 Gruppe 1 (mJD-BzL3-1)</t>
  </si>
  <si>
    <t>SG Heddesheim</t>
  </si>
  <si>
    <t>SG MTG/PSV Mannheim</t>
  </si>
  <si>
    <t>männl. D Bezirksliga 3 Gruppe 2 (mJD-BzL3-2)</t>
  </si>
  <si>
    <t>SGH Waldbrunn/Eberbach</t>
  </si>
  <si>
    <t>TV Brühl</t>
  </si>
  <si>
    <t>SG Edingen/Friedrichsfeld/Wieblingen</t>
  </si>
  <si>
    <t>JSG Dielheim/Baiertal</t>
  </si>
  <si>
    <t>TSV Handschuhsheim Frauen</t>
  </si>
  <si>
    <t>MSG Leutershausen/Heddesheim/Saase</t>
  </si>
  <si>
    <t>HC Mannheim-Vogelstang 2</t>
  </si>
  <si>
    <t>TV Eppelheim</t>
  </si>
  <si>
    <t>TV Schriesheim 2</t>
  </si>
  <si>
    <t>SG Walldorf Astoria 1902 Frauen</t>
  </si>
  <si>
    <t>weibl. D Bezirksliga 1 (wJD-BzL1)</t>
  </si>
  <si>
    <t>SC Sandhausen</t>
  </si>
  <si>
    <t>MSG Leutershausen/Heddesheim/Saase 2</t>
  </si>
  <si>
    <t>mJA Landesliga AES (mJA-LL-AES)</t>
  </si>
  <si>
    <t>JSG Niefern/Mühlacker</t>
  </si>
  <si>
    <t>HSG Bruchsal/Untergrombach</t>
  </si>
  <si>
    <t>TG Neureut</t>
  </si>
  <si>
    <t>SV Langensteinbach</t>
  </si>
  <si>
    <t>MTV Karlsruhe</t>
  </si>
  <si>
    <t>TV Ispringen</t>
  </si>
  <si>
    <t>TV Malsch</t>
  </si>
  <si>
    <t>TV Knielingen</t>
  </si>
  <si>
    <t>Turnerschaft Mühlburg</t>
  </si>
  <si>
    <t>TV Sulzfeld</t>
  </si>
  <si>
    <t>HSG Walzbachtal 2</t>
  </si>
  <si>
    <t>FV Leopoldshafen</t>
  </si>
  <si>
    <t>mJC Landesliga AES (mJC-LL-AES)</t>
  </si>
  <si>
    <t>mJC 1. Bezirksliga (mJC-BzL1)</t>
  </si>
  <si>
    <t>TV Bretten</t>
  </si>
  <si>
    <t>SG Stutensee-Weingarten 2</t>
  </si>
  <si>
    <t>TV Forst 2</t>
  </si>
  <si>
    <t>wJC Bezirksl.1 (wJC-BzL1)</t>
  </si>
  <si>
    <t>WSG Ispringen-Pforzheim</t>
  </si>
  <si>
    <t>mJD Landesliga AES (mJD-LL-AES)</t>
  </si>
  <si>
    <t>HC Neuenbürg 2000</t>
  </si>
  <si>
    <t>TV Calmbach</t>
  </si>
  <si>
    <t>Turnerschaft Mühlburg 2</t>
  </si>
  <si>
    <t>ASG Eggenstein-Leopoldshafen</t>
  </si>
  <si>
    <t>TSV Rot-Malsch</t>
  </si>
  <si>
    <t>TV Spaichingen</t>
  </si>
  <si>
    <t>weibliche A-Jugend Baden-Württemberg Oberliga (wJA-BWOL)</t>
  </si>
  <si>
    <t>HSG Stuttgarter Kickers/TuS Metzingen</t>
  </si>
  <si>
    <t>männliche B-Jugend Baden-Württemberg Oberliga (mJB-BWOL)</t>
  </si>
  <si>
    <t>weibliche B-Jugend Baden-Württemberg Oberliga (wJB-BWOL)</t>
  </si>
  <si>
    <t>Badenliga männl. B (mJB-BL)</t>
  </si>
  <si>
    <t>ASG Dossenheim/Leutershausen</t>
  </si>
  <si>
    <t>ASG HoRAN/St.Leon/Reilingen</t>
  </si>
  <si>
    <t>HSG TSG Weinheim-TV Oberflockenbach</t>
  </si>
  <si>
    <t>JSG Ettlingen-Langensteinbach</t>
  </si>
  <si>
    <t>männl. A Landesliga Rhein-Neckar-Tauber (mJA-LL-RNT)</t>
  </si>
  <si>
    <t>männl. A Bezirksliga 1 (mJA-BzL1)</t>
  </si>
  <si>
    <t>männl. B Landesliga Rhein-Neckar-Tauber (mJB-LL-RNT)</t>
  </si>
  <si>
    <t>JSG Waldhof/Viernheim</t>
  </si>
  <si>
    <t>JSG Dielheim/Malschenberg</t>
  </si>
  <si>
    <t>JSG Heidelberg 2</t>
  </si>
  <si>
    <t>männl. C Landesliga Rhein-Neckar-Tauber (mJC-LL-RNT)</t>
  </si>
  <si>
    <t>HG Saase 2</t>
  </si>
  <si>
    <t>männl. C Bezirksliga 2 Gruppe 1 (mJC-BzL2-1)</t>
  </si>
  <si>
    <t>männl. C Bezirksliga 2 Gruppe 2 (mJC-BzL2-2)</t>
  </si>
  <si>
    <t>TSV Rot-Malsch 2</t>
  </si>
  <si>
    <t>TSG Wiesloch 2</t>
  </si>
  <si>
    <t>männl. D Bezirksliga 2 (mJD-BzL2)</t>
  </si>
  <si>
    <t>JSG St. Leon/Reilingen 2</t>
  </si>
  <si>
    <t>weibl. A Landesliga Rhein-Neckar-Tauber (wJA-LL-RNT)</t>
  </si>
  <si>
    <t>HSG TSG Weinheim-TV Oberflockenbach 2</t>
  </si>
  <si>
    <t>weibl. B Landesliga Rhein-Neckar-Tauber (wJB-LL-RNT)</t>
  </si>
  <si>
    <t>weibl. B Bezirksliga 1 (wJB-BzL1)</t>
  </si>
  <si>
    <t>ASG Leimen-Eppelheim</t>
  </si>
  <si>
    <t>weibl. C Landesliga Rhein-Neckar-Tauber (wJC-LL-RNT)</t>
  </si>
  <si>
    <t>weibl. C Bezirksliga 1 (wJC-BzL1)</t>
  </si>
  <si>
    <t>weibl. C Bezriksliga 2 (wJC-BzL2)</t>
  </si>
  <si>
    <t>weibl. D Landesliga Rhein-Neckar-Tauber (wJD-LL-RNT)</t>
  </si>
  <si>
    <t>weibl. D Bezirksliga 2 (wJD-BzL2)</t>
  </si>
  <si>
    <t>mJB Landesliga AES (mJB-LL-AES)</t>
  </si>
  <si>
    <t>TSV Graben-Neudorf</t>
  </si>
  <si>
    <t>mJC 2. Bezirksliga (mJC-BzL2)</t>
  </si>
  <si>
    <t>mJD 1. Bezirksliga (mJD-BzL1)</t>
  </si>
  <si>
    <t>Turnerschaft Durlach 2</t>
  </si>
  <si>
    <t>TV Birkenfeld</t>
  </si>
  <si>
    <t>wJA Landesliga (wJA-LL-AES)</t>
  </si>
  <si>
    <t>wJB Landesliga AES (wJB-LL-AES)</t>
  </si>
  <si>
    <t>ASG Ispringen/Pforzheim</t>
  </si>
  <si>
    <t>wJC Landesliga AES (wJC-LL-AES)</t>
  </si>
  <si>
    <t>wJD Landesliga AES (wJD-LL-AES)</t>
  </si>
  <si>
    <t>WSG Ispringen/Pforzheim</t>
  </si>
  <si>
    <t>mJA-BWOL</t>
  </si>
  <si>
    <t>mJB-BWOL</t>
  </si>
  <si>
    <t>wJA-BWOL</t>
  </si>
  <si>
    <t>wJB-BWOL</t>
  </si>
  <si>
    <t>wJA-LL-RNT</t>
  </si>
  <si>
    <t>wJB-LL-RNT</t>
  </si>
  <si>
    <t>wJC-LL-RNT</t>
  </si>
  <si>
    <t>wJD-LL-RNT</t>
  </si>
  <si>
    <t>wJA-LL-AES</t>
  </si>
  <si>
    <t>wJB-LL-AES</t>
  </si>
  <si>
    <t>wJC-LL-AES</t>
  </si>
  <si>
    <t>wJD-LL-AES</t>
  </si>
  <si>
    <t>???</t>
  </si>
  <si>
    <t>Kurzname</t>
  </si>
  <si>
    <t>Langname</t>
  </si>
  <si>
    <t>Organisation</t>
  </si>
  <si>
    <t>Bezirk</t>
  </si>
  <si>
    <t>NULL</t>
  </si>
  <si>
    <t>Freilos</t>
  </si>
  <si>
    <t>Bruchsal</t>
  </si>
  <si>
    <t>AES</t>
  </si>
  <si>
    <t>TSG Bruchsal</t>
  </si>
  <si>
    <t>TV Büchenau</t>
  </si>
  <si>
    <t>TV Gondelsheim</t>
  </si>
  <si>
    <t>TSV Neudorf</t>
  </si>
  <si>
    <t>TV Neuthard</t>
  </si>
  <si>
    <t>TV Philippsb.</t>
  </si>
  <si>
    <t>TV Philippsburg</t>
  </si>
  <si>
    <t>TV Unteröwish.</t>
  </si>
  <si>
    <t>TV Unteröwisheim</t>
  </si>
  <si>
    <t>HV Untergromb.</t>
  </si>
  <si>
    <t>HV Untergrombach</t>
  </si>
  <si>
    <t>SG Heidel/Helm</t>
  </si>
  <si>
    <t>SG Heidelsheim/Helmsheim</t>
  </si>
  <si>
    <t>TV/HC Odenheim</t>
  </si>
  <si>
    <t>SG HaWei</t>
  </si>
  <si>
    <t>HSG U'grom/Gon</t>
  </si>
  <si>
    <t>HSG Untergrombach/Gondelsheim</t>
  </si>
  <si>
    <t>TSV Graben</t>
  </si>
  <si>
    <t>TV Hambrücken</t>
  </si>
  <si>
    <t>TVE Weiher</t>
  </si>
  <si>
    <t>TV Heidelsheim</t>
  </si>
  <si>
    <t>TV Helmsheim</t>
  </si>
  <si>
    <t>TSV Östringen</t>
  </si>
  <si>
    <t>TSV Baden Östringen</t>
  </si>
  <si>
    <t>HV B.Schönborn</t>
  </si>
  <si>
    <t>JSG Oden/U'öwi</t>
  </si>
  <si>
    <t>JSG Odenheim/Unteröwisheim</t>
  </si>
  <si>
    <t>SG Grab-Neud</t>
  </si>
  <si>
    <t>HSG BR/U'gromb</t>
  </si>
  <si>
    <t>SG Oden/U'öwi</t>
  </si>
  <si>
    <t>SG Odenheim/Unteröwisheim</t>
  </si>
  <si>
    <t>JSG Neuth/Büch</t>
  </si>
  <si>
    <t>TSG Kronau</t>
  </si>
  <si>
    <t>HFZ Kronau</t>
  </si>
  <si>
    <t>SG Hei/Hel/Gon</t>
  </si>
  <si>
    <t>SG Grab-Neuth</t>
  </si>
  <si>
    <t>SG Graben-Neuthard</t>
  </si>
  <si>
    <t>SG Waldbrunn</t>
  </si>
  <si>
    <t>Heidelberg</t>
  </si>
  <si>
    <t>RNT</t>
  </si>
  <si>
    <t>Bad Rappenau</t>
  </si>
  <si>
    <t>TV Bad Rappenau</t>
  </si>
  <si>
    <t>TV Eschelbronn</t>
  </si>
  <si>
    <t>TB Richen</t>
  </si>
  <si>
    <t>TSV Steinsfurt</t>
  </si>
  <si>
    <t>HSG Kirchheim</t>
  </si>
  <si>
    <t>SpVgg Baiertal</t>
  </si>
  <si>
    <t>TV Dielheim</t>
  </si>
  <si>
    <t>TSG Dossenheim</t>
  </si>
  <si>
    <t>HG Eberbach</t>
  </si>
  <si>
    <t>TSV Gaiberg</t>
  </si>
  <si>
    <t>PSV Knights HD</t>
  </si>
  <si>
    <t>PSV Knights Heidelberg</t>
  </si>
  <si>
    <t>TSV H'schuhsh</t>
  </si>
  <si>
    <t>FT HDKirchheim</t>
  </si>
  <si>
    <t>FT HD-Kirchheim</t>
  </si>
  <si>
    <t>SG HDKirchheim</t>
  </si>
  <si>
    <t>TSV Pfaffengr.</t>
  </si>
  <si>
    <t>TSV Pfaffengrund</t>
  </si>
  <si>
    <t>TSG Ziegelhsn</t>
  </si>
  <si>
    <t>TSG Ziegelhausen</t>
  </si>
  <si>
    <t>TSVG Malsch</t>
  </si>
  <si>
    <t>TSV Germania Malsch</t>
  </si>
  <si>
    <t>TSVG Malschenb</t>
  </si>
  <si>
    <t>TSV Meckesheim</t>
  </si>
  <si>
    <t>BSC Mückenloch</t>
  </si>
  <si>
    <t>TV Neckargemü.</t>
  </si>
  <si>
    <t>TV Neckargemünd</t>
  </si>
  <si>
    <t>TB Neckarstein</t>
  </si>
  <si>
    <t>TSV Rot</t>
  </si>
  <si>
    <t>SG St. Leon</t>
  </si>
  <si>
    <t>SG Walld Ast M</t>
  </si>
  <si>
    <t>SG Walldorf Astoria 1902 Männer</t>
  </si>
  <si>
    <t>SC Wilhelmsfd</t>
  </si>
  <si>
    <t>SGH Waldb/Eber</t>
  </si>
  <si>
    <t>JSG Mal/M'berg</t>
  </si>
  <si>
    <t>JSG Malsch/Malschenberg</t>
  </si>
  <si>
    <t>TSV H'schuh/F</t>
  </si>
  <si>
    <t>TSV Wieblingen</t>
  </si>
  <si>
    <t>SG Walld Ast F</t>
  </si>
  <si>
    <t>JSG Sandh/Wall</t>
  </si>
  <si>
    <t>JSG Kirch/Sand</t>
  </si>
  <si>
    <t>JSG SG Kirchheim/SC Sandhausen</t>
  </si>
  <si>
    <t>JSG St.Le/Reil</t>
  </si>
  <si>
    <t>JSG Wall/Sandh</t>
  </si>
  <si>
    <t>JSG SG Walldorf/SC Sandhausen</t>
  </si>
  <si>
    <t>HSG Meck/Esch</t>
  </si>
  <si>
    <t>HSG Meckesheim/Eschelbronn</t>
  </si>
  <si>
    <t>ASG Rot/Malsch</t>
  </si>
  <si>
    <t>ASG TSV Rot/TSVG Malsch</t>
  </si>
  <si>
    <t>JSG BaMü</t>
  </si>
  <si>
    <t>JSG Bammental/Mückenloch</t>
  </si>
  <si>
    <t>JSG DieBai</t>
  </si>
  <si>
    <t>SG Mü-Me-Ne</t>
  </si>
  <si>
    <t>SG Mückenloch-Meckesheim-Neckargemünd</t>
  </si>
  <si>
    <t>SG Mü-Me</t>
  </si>
  <si>
    <t>SG Mückenloch-Meckesheim</t>
  </si>
  <si>
    <t>SG Me-Di</t>
  </si>
  <si>
    <t>SG Meckesheim-Dielheim</t>
  </si>
  <si>
    <t>SG Ne-Mü</t>
  </si>
  <si>
    <t>SG Neckargmünd-Mückenloch</t>
  </si>
  <si>
    <t>SG Leim/Kirchh</t>
  </si>
  <si>
    <t>SG Leimen-Kirchheim</t>
  </si>
  <si>
    <t>SG Me-Esch</t>
  </si>
  <si>
    <t>SG Meckesheim-Eschelbronn</t>
  </si>
  <si>
    <t>JSG Odenwald</t>
  </si>
  <si>
    <t>SG Wieb/HHeim</t>
  </si>
  <si>
    <t>SG Wieblingen/Handschuhsheim</t>
  </si>
  <si>
    <t>Karlsruhe</t>
  </si>
  <si>
    <t>TV Ettlingenw</t>
  </si>
  <si>
    <t>TV Ettlingenweier</t>
  </si>
  <si>
    <t>TV Friedrichst</t>
  </si>
  <si>
    <t>TV Friedrichstal</t>
  </si>
  <si>
    <t>TSV Jöhlingen</t>
  </si>
  <si>
    <t>HC Karlsbad</t>
  </si>
  <si>
    <t>Post Südst KA</t>
  </si>
  <si>
    <t>TSV Bulach</t>
  </si>
  <si>
    <t>TS Durlach</t>
  </si>
  <si>
    <t>TS Mühlburg</t>
  </si>
  <si>
    <t>TUS Rüppurr</t>
  </si>
  <si>
    <t>SV Langenstb.</t>
  </si>
  <si>
    <t>FV Leopoldshfn</t>
  </si>
  <si>
    <t>TV Spöck</t>
  </si>
  <si>
    <t>TV Wössingen</t>
  </si>
  <si>
    <t>HSG Ettl/Bruch</t>
  </si>
  <si>
    <t>HSG Ettlingen/Bruchhausen</t>
  </si>
  <si>
    <t>HSG Li-Ho-Li</t>
  </si>
  <si>
    <t>HSG PSV/SSC KA</t>
  </si>
  <si>
    <t>HSG PSV/SSC Karlsruhe</t>
  </si>
  <si>
    <t>HSG Ri/Wei/Grö</t>
  </si>
  <si>
    <t>HSG Rintheim/Weingarten/Grötzingen</t>
  </si>
  <si>
    <t>HSG Wei/Grö</t>
  </si>
  <si>
    <t>HSG Weingarten/Grötzingen</t>
  </si>
  <si>
    <t>SSV Ettlingen</t>
  </si>
  <si>
    <t>TV Bruchhausen</t>
  </si>
  <si>
    <t>PSV Karlsruhe</t>
  </si>
  <si>
    <t>SSC Karlsruhe</t>
  </si>
  <si>
    <t>TV Linkenheim</t>
  </si>
  <si>
    <t>TV Hochstetten</t>
  </si>
  <si>
    <t>TV Liedolsheim</t>
  </si>
  <si>
    <t>TSV Weingarten</t>
  </si>
  <si>
    <t>VfB Grötzingen</t>
  </si>
  <si>
    <t>KIT SC 2010</t>
  </si>
  <si>
    <t>KIT Sport-Club 2010</t>
  </si>
  <si>
    <t>SG MTV/Bulach</t>
  </si>
  <si>
    <t>SG MTV/Bulach Karlsruhe</t>
  </si>
  <si>
    <t>HSG RüBu</t>
  </si>
  <si>
    <t>HSG Rüppurr-Bulach</t>
  </si>
  <si>
    <t>JSG Walzbacht.</t>
  </si>
  <si>
    <t>JSG Walzbachtal</t>
  </si>
  <si>
    <t>SV Blankenloch</t>
  </si>
  <si>
    <t>SV Blankenloch Handball</t>
  </si>
  <si>
    <t>SG Stutensee</t>
  </si>
  <si>
    <t>HSG Wei/Grö M</t>
  </si>
  <si>
    <t>HSG Weingarten/Grötzingen Männer</t>
  </si>
  <si>
    <t>HSG EBE</t>
  </si>
  <si>
    <t>HSG Ettlingen-Bruchhausen/Ettlingenweier</t>
  </si>
  <si>
    <t>HSG Walzbacht.</t>
  </si>
  <si>
    <t>SG Leop-Neur</t>
  </si>
  <si>
    <t>SG Leopoldshafen-Neureut</t>
  </si>
  <si>
    <t>SG Neur-Leop</t>
  </si>
  <si>
    <t>SG Neureut-Leopoldshafen</t>
  </si>
  <si>
    <t>SG Egg-Kniel</t>
  </si>
  <si>
    <t>SG Eggenstein-Knielingen</t>
  </si>
  <si>
    <t>SG Stuten-Wein</t>
  </si>
  <si>
    <t>SG WöJö</t>
  </si>
  <si>
    <t>SG Wössingen-Jöhlingen</t>
  </si>
  <si>
    <t>SG Egg/Leop</t>
  </si>
  <si>
    <t>SG Eggenstein/Leopoldshafen</t>
  </si>
  <si>
    <t>SG Ettl/Malsch</t>
  </si>
  <si>
    <t>SG Ettlingenweier/Malsch</t>
  </si>
  <si>
    <t>JSG Karlsruhe</t>
  </si>
  <si>
    <t>SG Neur/Kniel</t>
  </si>
  <si>
    <t>SG Neureut/Knielingen</t>
  </si>
  <si>
    <t>Mannheim</t>
  </si>
  <si>
    <t>TV Edingen</t>
  </si>
  <si>
    <t>TVG Großsachs</t>
  </si>
  <si>
    <t>TV Germania Großsachsen</t>
  </si>
  <si>
    <t>TV Hemsbach</t>
  </si>
  <si>
    <t>HSV Hockenheim</t>
  </si>
  <si>
    <t>SG Hohensachs.</t>
  </si>
  <si>
    <t>SG Hohensachsen</t>
  </si>
  <si>
    <t>Spvgg Ilvesh.</t>
  </si>
  <si>
    <t>Spvgg Ilvesheim</t>
  </si>
  <si>
    <t>LSV Ladenburg</t>
  </si>
  <si>
    <t>TG Laudenbach</t>
  </si>
  <si>
    <t>SG Leutersh.</t>
  </si>
  <si>
    <t>TSG Lützels.</t>
  </si>
  <si>
    <t>TSG Lützelsachsen</t>
  </si>
  <si>
    <t>Post SG MA</t>
  </si>
  <si>
    <t>Post SG Mannheim</t>
  </si>
  <si>
    <t>TSV MA 1846</t>
  </si>
  <si>
    <t>TSV Mannheim von 1846</t>
  </si>
  <si>
    <t>TV Friedrichsf</t>
  </si>
  <si>
    <t>TV Friedrichsfeld</t>
  </si>
  <si>
    <t>SSV Vogelstang</t>
  </si>
  <si>
    <t>SV Waldhof MA</t>
  </si>
  <si>
    <t>TV O'flockenb.</t>
  </si>
  <si>
    <t>TV Oberflockenbach</t>
  </si>
  <si>
    <t>TSG Plankstadt</t>
  </si>
  <si>
    <t>TB Reilingen</t>
  </si>
  <si>
    <t>TB Germ. Reilingen</t>
  </si>
  <si>
    <t>TSV Sulzbach</t>
  </si>
  <si>
    <t>TSV 1887 Sulzbach</t>
  </si>
  <si>
    <t>TuS Weinheim</t>
  </si>
  <si>
    <t>TuS 02 Weinheim</t>
  </si>
  <si>
    <t>TSV A Viernh'm</t>
  </si>
  <si>
    <t>TSG Weinheim</t>
  </si>
  <si>
    <t>TSG 62 Weinheim</t>
  </si>
  <si>
    <t>SG Sandhofen</t>
  </si>
  <si>
    <t>HG Ofter/Schw</t>
  </si>
  <si>
    <t>HSG Lussheim</t>
  </si>
  <si>
    <t>JSG Bergstraße</t>
  </si>
  <si>
    <t>SG Heddesheim alt</t>
  </si>
  <si>
    <t>HSG Hems/Sulzb</t>
  </si>
  <si>
    <t>HSG Hemsbach/Sulzbach</t>
  </si>
  <si>
    <t>SG MTG/PSV MA</t>
  </si>
  <si>
    <t>HSG Mannheim</t>
  </si>
  <si>
    <t>TV Altlußheim</t>
  </si>
  <si>
    <t>ATB Heddesheim</t>
  </si>
  <si>
    <t>TG Heddesheim</t>
  </si>
  <si>
    <t>MTG Mannheim</t>
  </si>
  <si>
    <t>PSV Mannheim</t>
  </si>
  <si>
    <t>SC Käfertal</t>
  </si>
  <si>
    <t>TV Rheinau</t>
  </si>
  <si>
    <t>Spvgg Sandh.</t>
  </si>
  <si>
    <t>Spvgg Sandhofen</t>
  </si>
  <si>
    <t>TBG Neulußheim</t>
  </si>
  <si>
    <t>TB Germania Neulußheim</t>
  </si>
  <si>
    <t>TSV Oftersheim</t>
  </si>
  <si>
    <t>TV Schwetzing.</t>
  </si>
  <si>
    <t>TV Schwetzingen</t>
  </si>
  <si>
    <t>JSG Ilves/Ladb</t>
  </si>
  <si>
    <t>SG Fried/Ilves</t>
  </si>
  <si>
    <t>SG Friedrichsfeld/Ilvesheim Fr</t>
  </si>
  <si>
    <t>SG Eding/Fried</t>
  </si>
  <si>
    <t>SG Brüh/Ketsch</t>
  </si>
  <si>
    <t>HSG Wein/Oberf</t>
  </si>
  <si>
    <t>JSG Hems/Laud</t>
  </si>
  <si>
    <t>HC MA-Vogelst.</t>
  </si>
  <si>
    <t>HSG St.Le/Reil</t>
  </si>
  <si>
    <t>HSG St. Leon/Reilingen</t>
  </si>
  <si>
    <t>JSG Leut/Hedd</t>
  </si>
  <si>
    <t>JSG Leutershausen/Heddesheim</t>
  </si>
  <si>
    <t>SG Ed/Frie/Vog</t>
  </si>
  <si>
    <t>SG Edingen/Friedrichsfeld/Vogelstang</t>
  </si>
  <si>
    <t>JSG Mannheim</t>
  </si>
  <si>
    <t>HSG He/Su/La</t>
  </si>
  <si>
    <t>HSG Hemsbach/Sulzbach/Laudenbach</t>
  </si>
  <si>
    <t>SG Ed/Fri/Wieb</t>
  </si>
  <si>
    <t>HSG/PSV MA</t>
  </si>
  <si>
    <t>HSG/PSV Mannheim</t>
  </si>
  <si>
    <t>Weinh/Lützels</t>
  </si>
  <si>
    <t>TUS/TSG Weinheim/Lützelsachsen</t>
  </si>
  <si>
    <t>SG Hockh/Reil</t>
  </si>
  <si>
    <t>SG Hockenheim/Germania Reilingen</t>
  </si>
  <si>
    <t>JSG Hedd/Schri</t>
  </si>
  <si>
    <t>JSG Heddesheim/Schrießheim</t>
  </si>
  <si>
    <t>JSG MA/Käfert.</t>
  </si>
  <si>
    <t>JSG Mannheim/Käfertal</t>
  </si>
  <si>
    <t>VSC Mannheim</t>
  </si>
  <si>
    <t>VSC RW Mannheim</t>
  </si>
  <si>
    <t>SKG Ober-Mumb</t>
  </si>
  <si>
    <t>SKG Ober-Mumbach</t>
  </si>
  <si>
    <t>SV Erbach</t>
  </si>
  <si>
    <t>TG Biblis</t>
  </si>
  <si>
    <t>Pforzheim</t>
  </si>
  <si>
    <t>HC Oberderd.</t>
  </si>
  <si>
    <t>HC 95 Oberderdingen</t>
  </si>
  <si>
    <t>TSV Knittling.</t>
  </si>
  <si>
    <t>TSG Niefern</t>
  </si>
  <si>
    <t>SG PF/Wiernshm</t>
  </si>
  <si>
    <t>SG PSV Pforzheim/Wiernsheim</t>
  </si>
  <si>
    <t>TG Pforzheim</t>
  </si>
  <si>
    <t>TV Brötzingen</t>
  </si>
  <si>
    <t>HC Neuenbürg</t>
  </si>
  <si>
    <t>BG Mühlacker</t>
  </si>
  <si>
    <t>HC Blau-Gelb Mühlacker</t>
  </si>
  <si>
    <t>SG PF/Eutingen</t>
  </si>
  <si>
    <t>SG Oberd/Sulzf</t>
  </si>
  <si>
    <t>SG Oberderdingen/Sulzfeld</t>
  </si>
  <si>
    <t>HSG Pforzheim</t>
  </si>
  <si>
    <t>HSG TB/TG 88 Pforzheim</t>
  </si>
  <si>
    <t>JSG PF/Ispring</t>
  </si>
  <si>
    <t>JSG TGS Pforzheim/TV Ispringen</t>
  </si>
  <si>
    <t>JSG Goldst. PF</t>
  </si>
  <si>
    <t>JSG Goldstadt Pforzheim</t>
  </si>
  <si>
    <t>JSG Kraichgau</t>
  </si>
  <si>
    <t>SG Nief/Mühl</t>
  </si>
  <si>
    <t>SG Niefern/Mühlacker</t>
  </si>
  <si>
    <t>JSG Nief/Mühl</t>
  </si>
  <si>
    <t>SG Jöh/Bre</t>
  </si>
  <si>
    <t>SG Jöhlingen/Bretten</t>
  </si>
  <si>
    <t>JSG Niefern/PF</t>
  </si>
  <si>
    <t>JSG Niefern/HSG Pforzheim</t>
  </si>
  <si>
    <t>JSG Mühl/Nief</t>
  </si>
  <si>
    <t>JSG Mühlacker/Niefern</t>
  </si>
  <si>
    <t>HSG Dittig/TBB</t>
  </si>
  <si>
    <t>HSG Dittigheim/Tauberbischofsheim</t>
  </si>
  <si>
    <t>Tauberbischofsheim/Buchen</t>
  </si>
  <si>
    <t>HSG Ditt/TBB J</t>
  </si>
  <si>
    <t>HSG Dittigheim/TBB Jugend</t>
  </si>
  <si>
    <t>HSG TBB/Dittig</t>
  </si>
  <si>
    <t>HSG Tauberbischofsheim/Dittigheim</t>
  </si>
  <si>
    <t>ETSV Lauda</t>
  </si>
  <si>
    <t>HG Kön/Sachs</t>
  </si>
  <si>
    <t>HG Königshofen/Sachsenflur</t>
  </si>
  <si>
    <t>TSV Buchen</t>
  </si>
  <si>
    <t>TSV 1863 Buchen</t>
  </si>
  <si>
    <t>TV Hardheim</t>
  </si>
  <si>
    <t>SpG Walldürn</t>
  </si>
  <si>
    <t>TV Dittigheim</t>
  </si>
  <si>
    <t>TV 1937 Dittigheim</t>
  </si>
  <si>
    <t>TV Königshofen</t>
  </si>
  <si>
    <t>TV Sachsenflur</t>
  </si>
  <si>
    <t>TSV Tauberb.</t>
  </si>
  <si>
    <t>TSV Tauberbischofsheim</t>
  </si>
  <si>
    <t>JSG Tauberfr.</t>
  </si>
  <si>
    <t>JSG Tauberfranken alt</t>
  </si>
  <si>
    <t>JSG Dit/TBB/Ha</t>
  </si>
  <si>
    <t>JSG Dittigheim/Tauberbischofsheim/Hardheim</t>
  </si>
  <si>
    <t>Mosbach</t>
  </si>
  <si>
    <t>HA Neckarelz</t>
  </si>
  <si>
    <t>SV Obrigheim</t>
  </si>
  <si>
    <t>SV Germania Obrigheim</t>
  </si>
  <si>
    <t>TSV Vik. Stein</t>
  </si>
  <si>
    <t>TSV Viktoria Stein</t>
  </si>
  <si>
    <t>SG N'elz-Obrig</t>
  </si>
  <si>
    <t>SG Neckarelz-Obrigheim</t>
  </si>
  <si>
    <t>JSG Schwarzbachtal</t>
  </si>
  <si>
    <t>MSG HeLeuSaase</t>
  </si>
  <si>
    <t>SG Vogels/Viernh.</t>
  </si>
  <si>
    <t>SG Vogelstang/Viernheim alt</t>
  </si>
  <si>
    <t>SG Vogels/Käfert.</t>
  </si>
  <si>
    <t>SG Vogelstang/Käfertal alt</t>
  </si>
  <si>
    <t>ASG Plank/Epp</t>
  </si>
  <si>
    <t>ASG Birkenau/Weinheim/Oberflockenbach</t>
  </si>
  <si>
    <t>SG Vogelstang/Viernheim</t>
  </si>
  <si>
    <t>SG Bammental-Mückenloch</t>
  </si>
  <si>
    <t>JSG Tauberfranken</t>
  </si>
  <si>
    <t>HSG Odenwald-Bauland</t>
  </si>
  <si>
    <t>SG Heidelberg-Leimen</t>
  </si>
  <si>
    <t>Spot-Freunde Schönau</t>
  </si>
  <si>
    <t>mJA-JBLH</t>
  </si>
  <si>
    <t>wJA-JBLH</t>
  </si>
  <si>
    <t>gJD-BL</t>
  </si>
  <si>
    <t>Heilbronn-Franken</t>
  </si>
  <si>
    <t>mJC-BL-HVW</t>
  </si>
  <si>
    <t>ASG HaWei/GraNeu</t>
  </si>
  <si>
    <t>Gruppe</t>
  </si>
  <si>
    <t>HSG Dielheim/Malschenberg</t>
  </si>
  <si>
    <t>JSG Weschnitztal</t>
  </si>
  <si>
    <t>SG Edingen/Friedrichsfeld/Seckenheim</t>
  </si>
  <si>
    <t>XXX</t>
  </si>
  <si>
    <t>S3L Handball</t>
  </si>
  <si>
    <t>SG Neuthard/Büchenau</t>
  </si>
  <si>
    <t>männliche A-Jugend Baden-Württemberg Oberliga (mJA-BWOL)</t>
  </si>
  <si>
    <t>TSV 1866 Weinsberg</t>
  </si>
  <si>
    <t>SV Allensbach</t>
  </si>
  <si>
    <t>MTG Wangen</t>
  </si>
  <si>
    <t>HB Ludwigsburg</t>
  </si>
  <si>
    <t>TuS Steißlingen</t>
  </si>
  <si>
    <t>VfL Pfullingen</t>
  </si>
  <si>
    <t>18.03.2024 - 24.03.2024</t>
  </si>
  <si>
    <t>Handball Wölfe Plankstadt e.V.</t>
  </si>
  <si>
    <t>SG Edingen/Friedrichsfeld/Seckenheim 2</t>
  </si>
  <si>
    <t>HSG Hardtwald</t>
  </si>
  <si>
    <t>Handball Wölfe Plankstadt e.V. 2</t>
  </si>
  <si>
    <t>SG Leutershausen 2</t>
  </si>
  <si>
    <t>SG Vogelstang/Käfertal/Sandhofen 2</t>
  </si>
  <si>
    <t>JSG Weschnitztal 2</t>
  </si>
  <si>
    <t>TSG Germania Dossenheim 2</t>
  </si>
  <si>
    <t>TV Eppelheim 2</t>
  </si>
  <si>
    <t>HSG Hardtwald 2</t>
  </si>
  <si>
    <t>ASG HoRAN/St.Leon/Reilingen 2</t>
  </si>
  <si>
    <t>JSG Ilvesheim/Ladenburg 2</t>
  </si>
  <si>
    <t>SG MTG/PSV Mannheim 2</t>
  </si>
  <si>
    <t>ASG WaSa</t>
  </si>
  <si>
    <t>ASG WaSa 2</t>
  </si>
  <si>
    <t>mJA Bezirksliga AES (mJA-BzL)</t>
  </si>
  <si>
    <t xml:space="preserve">SG MTV/Neureut  </t>
  </si>
  <si>
    <t>mJB 1. Bezirksliga (mJB-BzL1)</t>
  </si>
  <si>
    <t xml:space="preserve">SG Neuthard/Büchenau </t>
  </si>
  <si>
    <t>TSV Knittlingen 2</t>
  </si>
  <si>
    <t>mJD 2. Bezirksliga (mJD-BzL2)</t>
  </si>
  <si>
    <t>ASG Eggenstein-Leopoldshafen 2</t>
  </si>
  <si>
    <t>mJD 3. Bezirksliga St.1 (mJD-BzL3-1)</t>
  </si>
  <si>
    <t>mJD 3. Bezirksliga St.2 (mJD-BzL3-2)</t>
  </si>
  <si>
    <t>wJD 1. Bezirksliga (wJD-BzL1)</t>
  </si>
  <si>
    <t>wJD 2. Bezirksliga (wJD-BzL2)</t>
  </si>
  <si>
    <t>SG Heidelsheim/Helmsheim/Gondelsheim 2</t>
  </si>
  <si>
    <t>HSG Dielheim/Malschenberg 2</t>
  </si>
  <si>
    <t>JBLH/RL 1</t>
  </si>
  <si>
    <t>JBLH/RL 2</t>
  </si>
  <si>
    <t>JBLH/RL 3</t>
  </si>
  <si>
    <t>JBLH/RL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</si>
</sst>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.5"/>
      <name val="MS Sans Serif"/>
    </font>
    <font>
      <b/>
      <sz val="13"/>
      <name val="MS Sans Serif"/>
    </font>
    <font>
      <b/>
      <sz val="10"/>
      <name val="MS Sans Serif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MS Sans Serif"/>
    </font>
    <font>
      <b/>
      <sz val="11.5"/>
      <color rgb="FF000000"/>
      <name val="MS Sans Serif"/>
    </font>
    <font>
      <b/>
      <sz val="10"/>
      <color rgb="FF000000"/>
      <name val="MS Sans Serif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/>
    <xf numFmtId="0" fontId="1" fillId="0" borderId="0" xfId="0" applyFont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6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9" borderId="0" xfId="0" applyFill="1"/>
    <xf numFmtId="0" fontId="0" fillId="9" borderId="0" xfId="0" applyFill="1" applyAlignment="1">
      <alignment horizontal="center"/>
    </xf>
    <xf numFmtId="0" fontId="7" fillId="0" borderId="0" xfId="1"/>
    <xf numFmtId="0" fontId="8" fillId="0" borderId="0" xfId="1" applyFont="1"/>
    <xf numFmtId="0" fontId="9" fillId="0" borderId="0" xfId="1" applyFont="1" applyAlignment="1">
      <alignment horizontal="right"/>
    </xf>
    <xf numFmtId="0" fontId="9" fillId="0" borderId="0" xfId="1" applyFont="1"/>
    <xf numFmtId="0" fontId="7" fillId="0" borderId="0" xfId="1" applyAlignment="1">
      <alignment horizontal="right"/>
    </xf>
    <xf numFmtId="0" fontId="7" fillId="0" borderId="0" xfId="1" applyAlignment="1">
      <alignment horizontal="left"/>
    </xf>
    <xf numFmtId="0" fontId="8" fillId="0" borderId="0" xfId="0" applyFont="1"/>
    <xf numFmtId="0" fontId="9" fillId="0" borderId="0" xfId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/>
    <xf numFmtId="0" fontId="0" fillId="3" borderId="0" xfId="0" applyFill="1"/>
    <xf numFmtId="0" fontId="0" fillId="3" borderId="0" xfId="0" applyFill="1" applyAlignment="1">
      <alignment horizontal="center"/>
    </xf>
    <xf numFmtId="0" fontId="0" fillId="10" borderId="0" xfId="0" applyFill="1"/>
    <xf numFmtId="0" fontId="0" fillId="0" borderId="0" xfId="0" applyFill="1"/>
  </cellXfs>
  <cellStyles count="2">
    <cellStyle name="Standard" xfId="0" builtinId="0"/>
    <cellStyle name="Standard 2" xfId="1" xr:uid="{DCABAAF8-E556-4FA2-B0B4-DF9AA90A4991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1</xdr:row>
      <xdr:rowOff>22860</xdr:rowOff>
    </xdr:from>
    <xdr:to>
      <xdr:col>12</xdr:col>
      <xdr:colOff>601980</xdr:colOff>
      <xdr:row>22</xdr:row>
      <xdr:rowOff>53340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6972B71C-A4B0-4D1F-A4FC-EE1BD943525E}"/>
            </a:ext>
          </a:extLst>
        </xdr:cNvPr>
        <xdr:cNvSpPr txBox="1"/>
      </xdr:nvSpPr>
      <xdr:spPr>
        <a:xfrm>
          <a:off x="762000" y="205740"/>
          <a:ext cx="9349740" cy="38709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Um eine möglichst leistungsgerechte Einteilung der Qualifikationsgruppen zu erreichen, wird eine Setzliste</a:t>
          </a:r>
          <a:r>
            <a:rPr lang="de-DE" sz="1400" baseline="0"/>
            <a:t> zur Hilfe genommen.</a:t>
          </a:r>
          <a:endParaRPr lang="de-DE" sz="1400"/>
        </a:p>
        <a:p>
          <a:r>
            <a:rPr lang="de-DE" sz="1400"/>
            <a:t>Das</a:t>
          </a:r>
          <a:r>
            <a:rPr lang="de-DE" sz="1400" baseline="0"/>
            <a:t> Ranking </a:t>
          </a:r>
          <a:r>
            <a:rPr lang="de-DE" sz="1400"/>
            <a:t>erfolgt rein nach sportlichen Kriterien, anhand der Ergebnisse der Hallenrunde 2023/24</a:t>
          </a:r>
          <a:r>
            <a:rPr lang="de-DE" sz="1400" baseline="0"/>
            <a:t> </a:t>
          </a:r>
          <a:r>
            <a:rPr lang="de-DE" sz="1400"/>
            <a:t>auf Basis eines Punktesystems, das sich aus den Ergebnissen in der Hallenrunde 2023/24 derselben Alterskategorie und der nachfolgenden Alterskategorie ergeben.</a:t>
          </a:r>
        </a:p>
        <a:p>
          <a:r>
            <a:rPr lang="de-DE" sz="1400"/>
            <a:t>Z. B. bei der männlichen A-Jugend aus den Ergebnissen der männlichen A- und B-Jugend der Saison 23/24.</a:t>
          </a:r>
        </a:p>
        <a:p>
          <a:r>
            <a:rPr lang="de-DE" sz="1400"/>
            <a:t>Die Gesamtpunktzahl ermittelt sich aus einer Basis-Punktzahl aufgrund der Spielklasse multipliziert</a:t>
          </a:r>
          <a:r>
            <a:rPr lang="de-DE" sz="1400" baseline="0"/>
            <a:t> mit dem Faktor 10</a:t>
          </a:r>
          <a:r>
            <a:rPr lang="de-DE" sz="1400"/>
            <a:t> abzüglich der erreichten Platzierung pro Alterskategorie und wird dann zusammengezählt.</a:t>
          </a:r>
        </a:p>
        <a:p>
          <a:r>
            <a:rPr lang="de-DE" sz="1400"/>
            <a:t>Die Basis-Punktzahlen entnehmt ihr dem</a:t>
          </a:r>
          <a:r>
            <a:rPr lang="de-DE" sz="1400" baseline="0"/>
            <a:t> Register "Umsetzung".</a:t>
          </a:r>
        </a:p>
        <a:p>
          <a:r>
            <a:rPr lang="de-DE" sz="1400" baseline="0"/>
            <a:t>Die Berechnung der Gesamtpunktzahlen findet ihr auf dem Register "Meldungen".</a:t>
          </a:r>
        </a:p>
        <a:p>
          <a:endParaRPr lang="de-DE" sz="1400" baseline="0"/>
        </a:p>
        <a:p>
          <a:r>
            <a:rPr lang="de-DE" sz="1400" baseline="0"/>
            <a:t>Die Gruppeneinteilung erfolgte unter folgenden Kriterien:</a:t>
          </a:r>
        </a:p>
        <a:p>
          <a:r>
            <a:rPr lang="de-DE" sz="1400" baseline="0"/>
            <a:t>1. Möglichst gleichstarkte Gruppen nach Ranking-Plätzen</a:t>
          </a:r>
        </a:p>
        <a:p>
          <a:r>
            <a:rPr lang="de-DE" sz="1400" baseline="0"/>
            <a:t>2. Ein Ausrichter pro Gruppe - hier wurde auf ein Gleichwicht zw. AES und RNT bei der Vergabe der Turniere geachtet bzgl. Schiedsrichterverfügbarkeit und darauf, dass möglichst jeder meldende Verein mindestens 1 Turnier bekommt</a:t>
          </a:r>
        </a:p>
        <a:p>
          <a:r>
            <a:rPr lang="de-DE" sz="1400" baseline="0"/>
            <a:t>3. Gleichgewicht der Bezirke AES und RNT innerhalb der Gruppen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79E4-E5C0-4358-A53F-A6CFE9F6BD39}">
  <dimension ref="A1"/>
  <sheetViews>
    <sheetView showGridLines="0" tabSelected="1" workbookViewId="0"/>
  </sheetViews>
  <sheetFormatPr baseColWidth="10" defaultColWidth="10.77734375" defaultRowHeight="14.4" x14ac:dyDescent="0.3"/>
  <sheetData/>
  <sheetProtection algorithmName="SHA-512" hashValue="DkyiZe1+u4RlfUs58JTb+VeD7uw9vMSspyAIHlGrQxECyNVxT9J332rchGzUKdwYRVntxGloHhpmP8aM69vpyA==" saltValue="FOcXwnyeuK5BaoAUBXGsH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4484-9C50-4FC3-ABEF-11B000836F03}">
  <dimension ref="A1:R582"/>
  <sheetViews>
    <sheetView workbookViewId="0">
      <pane ySplit="3" topLeftCell="A53" activePane="bottomLeft" state="frozen"/>
      <selection pane="bottomLeft"/>
    </sheetView>
  </sheetViews>
  <sheetFormatPr baseColWidth="10" defaultColWidth="10.77734375" defaultRowHeight="14.4" x14ac:dyDescent="0.3"/>
  <cols>
    <col min="1" max="1" width="42" style="9" bestFit="1" customWidth="1"/>
    <col min="2" max="2" width="13.21875" style="9" bestFit="1" customWidth="1"/>
    <col min="3" max="3" width="3.77734375" customWidth="1"/>
    <col min="4" max="4" width="41" bestFit="1" customWidth="1"/>
    <col min="5" max="9" width="3.77734375" customWidth="1"/>
    <col min="10" max="10" width="1.77734375" customWidth="1"/>
    <col min="11" max="12" width="3.77734375" customWidth="1"/>
    <col min="13" max="13" width="1.77734375" customWidth="1"/>
    <col min="14" max="14" width="3.77734375" customWidth="1"/>
    <col min="15" max="15" width="10.77734375" customWidth="1"/>
    <col min="16" max="16" width="11.88671875" customWidth="1"/>
    <col min="17" max="17" width="10.77734375" customWidth="1"/>
    <col min="18" max="18" width="8.77734375" customWidth="1"/>
  </cols>
  <sheetData>
    <row r="1" spans="1:18" ht="15.6" x14ac:dyDescent="0.35">
      <c r="C1" s="1" t="s">
        <v>0</v>
      </c>
      <c r="R1" s="2"/>
    </row>
    <row r="2" spans="1:18" ht="16.8" x14ac:dyDescent="0.3">
      <c r="A2" s="9" t="str">
        <f t="shared" ref="A2:A54" si="0">CONCATENATE(D2,"_",LEFT(B2,3))</f>
        <v>_</v>
      </c>
      <c r="C2" s="3"/>
    </row>
    <row r="3" spans="1:18" x14ac:dyDescent="0.3">
      <c r="A3" s="9" t="str">
        <f t="shared" si="0"/>
        <v>_</v>
      </c>
      <c r="C3" s="33" t="s">
        <v>636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6" x14ac:dyDescent="0.35">
      <c r="A4" s="9" t="str">
        <f t="shared" si="0"/>
        <v>_</v>
      </c>
      <c r="C4" s="27" t="s">
        <v>629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8" x14ac:dyDescent="0.3">
      <c r="A5" s="9" t="str">
        <f t="shared" si="0"/>
        <v>_</v>
      </c>
      <c r="C5" s="26"/>
      <c r="D5" s="26"/>
      <c r="E5" s="28" t="s">
        <v>1</v>
      </c>
      <c r="F5" s="28" t="s">
        <v>2</v>
      </c>
      <c r="G5" s="28" t="s">
        <v>3</v>
      </c>
      <c r="H5" s="28" t="s">
        <v>4</v>
      </c>
      <c r="I5" s="26"/>
      <c r="J5" s="29" t="s">
        <v>5</v>
      </c>
      <c r="K5" s="26"/>
      <c r="L5" s="26"/>
      <c r="M5" s="29" t="s">
        <v>6</v>
      </c>
      <c r="N5" s="26"/>
    </row>
    <row r="6" spans="1:18" x14ac:dyDescent="0.3">
      <c r="A6" s="9" t="str">
        <f t="shared" si="0"/>
        <v>HSC Schmiden/Oeffingen 2004_mJA</v>
      </c>
      <c r="B6" s="9" t="s">
        <v>252</v>
      </c>
      <c r="C6" s="30">
        <v>1</v>
      </c>
      <c r="D6" s="26" t="s">
        <v>101</v>
      </c>
      <c r="E6" s="30">
        <v>18</v>
      </c>
      <c r="F6" s="30">
        <v>15</v>
      </c>
      <c r="G6" s="30">
        <v>0</v>
      </c>
      <c r="H6" s="30">
        <v>3</v>
      </c>
      <c r="I6" s="30">
        <v>668</v>
      </c>
      <c r="J6" s="26" t="s">
        <v>7</v>
      </c>
      <c r="K6" s="31">
        <v>575</v>
      </c>
      <c r="L6" s="30">
        <v>30</v>
      </c>
      <c r="M6" s="26" t="s">
        <v>7</v>
      </c>
      <c r="N6" s="31">
        <v>6</v>
      </c>
    </row>
    <row r="7" spans="1:18" x14ac:dyDescent="0.3">
      <c r="A7" s="9" t="str">
        <f t="shared" si="0"/>
        <v>TSV 1866 Weinsberg_mJA</v>
      </c>
      <c r="B7" s="9" t="s">
        <v>252</v>
      </c>
      <c r="C7" s="30">
        <v>2</v>
      </c>
      <c r="D7" s="26" t="s">
        <v>630</v>
      </c>
      <c r="E7" s="30">
        <v>17</v>
      </c>
      <c r="F7" s="30">
        <v>14</v>
      </c>
      <c r="G7" s="30">
        <v>1</v>
      </c>
      <c r="H7" s="30">
        <v>2</v>
      </c>
      <c r="I7" s="30">
        <v>578</v>
      </c>
      <c r="J7" s="26" t="s">
        <v>7</v>
      </c>
      <c r="K7" s="31">
        <v>457</v>
      </c>
      <c r="L7" s="30">
        <v>29</v>
      </c>
      <c r="M7" s="26" t="s">
        <v>7</v>
      </c>
      <c r="N7" s="31">
        <v>5</v>
      </c>
    </row>
    <row r="8" spans="1:18" x14ac:dyDescent="0.3">
      <c r="A8" s="9" t="str">
        <f t="shared" si="0"/>
        <v>Team Stuttgart_mJA</v>
      </c>
      <c r="B8" s="9" t="s">
        <v>252</v>
      </c>
      <c r="C8" s="30">
        <v>3</v>
      </c>
      <c r="D8" s="26" t="s">
        <v>93</v>
      </c>
      <c r="E8" s="30">
        <v>18</v>
      </c>
      <c r="F8" s="30">
        <v>12</v>
      </c>
      <c r="G8" s="30">
        <v>3</v>
      </c>
      <c r="H8" s="30">
        <v>3</v>
      </c>
      <c r="I8" s="30">
        <v>641</v>
      </c>
      <c r="J8" s="26" t="s">
        <v>7</v>
      </c>
      <c r="K8" s="31">
        <v>565</v>
      </c>
      <c r="L8" s="30">
        <v>27</v>
      </c>
      <c r="M8" s="26" t="s">
        <v>7</v>
      </c>
      <c r="N8" s="31">
        <v>9</v>
      </c>
    </row>
    <row r="9" spans="1:18" x14ac:dyDescent="0.3">
      <c r="A9" s="9" t="str">
        <f t="shared" si="0"/>
        <v>SG JHA Baden_mJA</v>
      </c>
      <c r="B9" s="9" t="s">
        <v>252</v>
      </c>
      <c r="C9" s="30">
        <v>4</v>
      </c>
      <c r="D9" s="26" t="s">
        <v>94</v>
      </c>
      <c r="E9" s="30">
        <v>17</v>
      </c>
      <c r="F9" s="30">
        <v>10</v>
      </c>
      <c r="G9" s="30">
        <v>2</v>
      </c>
      <c r="H9" s="30">
        <v>5</v>
      </c>
      <c r="I9" s="30">
        <v>584</v>
      </c>
      <c r="J9" s="26" t="s">
        <v>7</v>
      </c>
      <c r="K9" s="31">
        <v>538</v>
      </c>
      <c r="L9" s="30">
        <v>22</v>
      </c>
      <c r="M9" s="26" t="s">
        <v>7</v>
      </c>
      <c r="N9" s="31">
        <v>12</v>
      </c>
    </row>
    <row r="10" spans="1:18" x14ac:dyDescent="0.3">
      <c r="A10" s="9" t="str">
        <f t="shared" si="0"/>
        <v>TV Plochingen_mJA</v>
      </c>
      <c r="B10" s="9" t="s">
        <v>252</v>
      </c>
      <c r="C10" s="30">
        <v>5</v>
      </c>
      <c r="D10" s="26" t="s">
        <v>92</v>
      </c>
      <c r="E10" s="30">
        <v>17</v>
      </c>
      <c r="F10" s="30">
        <v>9</v>
      </c>
      <c r="G10" s="30">
        <v>2</v>
      </c>
      <c r="H10" s="30">
        <v>6</v>
      </c>
      <c r="I10" s="30">
        <v>561</v>
      </c>
      <c r="J10" s="26" t="s">
        <v>7</v>
      </c>
      <c r="K10" s="31">
        <v>514</v>
      </c>
      <c r="L10" s="30">
        <v>20</v>
      </c>
      <c r="M10" s="26" t="s">
        <v>7</v>
      </c>
      <c r="N10" s="31">
        <v>14</v>
      </c>
    </row>
    <row r="11" spans="1:18" x14ac:dyDescent="0.3">
      <c r="A11" s="9" t="str">
        <f t="shared" si="0"/>
        <v>TV Spaichingen_mJA</v>
      </c>
      <c r="B11" s="9" t="s">
        <v>252</v>
      </c>
      <c r="C11" s="30">
        <v>6</v>
      </c>
      <c r="D11" s="26" t="s">
        <v>206</v>
      </c>
      <c r="E11" s="30">
        <v>18</v>
      </c>
      <c r="F11" s="30">
        <v>7</v>
      </c>
      <c r="G11" s="30">
        <v>2</v>
      </c>
      <c r="H11" s="30">
        <v>9</v>
      </c>
      <c r="I11" s="30">
        <v>543</v>
      </c>
      <c r="J11" s="26" t="s">
        <v>7</v>
      </c>
      <c r="K11" s="31">
        <v>621</v>
      </c>
      <c r="L11" s="30">
        <v>16</v>
      </c>
      <c r="M11" s="26" t="s">
        <v>7</v>
      </c>
      <c r="N11" s="31">
        <v>20</v>
      </c>
    </row>
    <row r="12" spans="1:18" x14ac:dyDescent="0.3">
      <c r="A12" s="9" t="str">
        <f t="shared" si="0"/>
        <v>TSV Alemannia Freiburg-Zähringen_mJA</v>
      </c>
      <c r="B12" s="9" t="s">
        <v>252</v>
      </c>
      <c r="C12" s="30">
        <v>7</v>
      </c>
      <c r="D12" s="26" t="s">
        <v>98</v>
      </c>
      <c r="E12" s="30">
        <v>18</v>
      </c>
      <c r="F12" s="30">
        <v>7</v>
      </c>
      <c r="G12" s="30">
        <v>2</v>
      </c>
      <c r="H12" s="30">
        <v>9</v>
      </c>
      <c r="I12" s="30">
        <v>585</v>
      </c>
      <c r="J12" s="26" t="s">
        <v>7</v>
      </c>
      <c r="K12" s="31">
        <v>601</v>
      </c>
      <c r="L12" s="30">
        <v>16</v>
      </c>
      <c r="M12" s="26" t="s">
        <v>7</v>
      </c>
      <c r="N12" s="31">
        <v>20</v>
      </c>
    </row>
    <row r="13" spans="1:18" x14ac:dyDescent="0.3">
      <c r="A13" s="9" t="str">
        <f t="shared" si="0"/>
        <v>SG Pforzheim/Eutingen 2_mJA</v>
      </c>
      <c r="B13" s="9" t="s">
        <v>252</v>
      </c>
      <c r="C13" s="30">
        <v>8</v>
      </c>
      <c r="D13" s="26" t="s">
        <v>17</v>
      </c>
      <c r="E13" s="30">
        <v>17</v>
      </c>
      <c r="F13" s="30">
        <v>3</v>
      </c>
      <c r="G13" s="30">
        <v>3</v>
      </c>
      <c r="H13" s="30">
        <v>11</v>
      </c>
      <c r="I13" s="30">
        <v>506</v>
      </c>
      <c r="J13" s="26" t="s">
        <v>7</v>
      </c>
      <c r="K13" s="31">
        <v>572</v>
      </c>
      <c r="L13" s="30">
        <v>9</v>
      </c>
      <c r="M13" s="26" t="s">
        <v>7</v>
      </c>
      <c r="N13" s="31">
        <v>25</v>
      </c>
    </row>
    <row r="14" spans="1:18" x14ac:dyDescent="0.3">
      <c r="A14" s="9" t="str">
        <f t="shared" si="0"/>
        <v>HG Oftersheim/Schwetzingen 2_mJA</v>
      </c>
      <c r="B14" s="9" t="s">
        <v>252</v>
      </c>
      <c r="C14" s="30">
        <v>9</v>
      </c>
      <c r="D14" s="26" t="s">
        <v>15</v>
      </c>
      <c r="E14" s="30">
        <v>18</v>
      </c>
      <c r="F14" s="30">
        <v>2</v>
      </c>
      <c r="G14" s="30">
        <v>1</v>
      </c>
      <c r="H14" s="30">
        <v>15</v>
      </c>
      <c r="I14" s="30">
        <v>586</v>
      </c>
      <c r="J14" s="26" t="s">
        <v>7</v>
      </c>
      <c r="K14" s="31">
        <v>668</v>
      </c>
      <c r="L14" s="30">
        <v>5</v>
      </c>
      <c r="M14" s="26" t="s">
        <v>7</v>
      </c>
      <c r="N14" s="31">
        <v>31</v>
      </c>
    </row>
    <row r="15" spans="1:18" x14ac:dyDescent="0.3">
      <c r="A15" s="9" t="str">
        <f t="shared" ref="A15" si="1">CONCATENATE(D15,"_",LEFT(B15,3))</f>
        <v>SV Salamander Kornwestheim 1894_mJA</v>
      </c>
      <c r="B15" s="9" t="s">
        <v>252</v>
      </c>
      <c r="C15" s="30">
        <v>10</v>
      </c>
      <c r="D15" s="26" t="s">
        <v>102</v>
      </c>
      <c r="E15" s="30">
        <v>18</v>
      </c>
      <c r="F15" s="30">
        <v>1</v>
      </c>
      <c r="G15" s="30">
        <v>0</v>
      </c>
      <c r="H15" s="30">
        <v>17</v>
      </c>
      <c r="I15" s="30">
        <v>516</v>
      </c>
      <c r="J15" s="26" t="s">
        <v>7</v>
      </c>
      <c r="K15" s="31">
        <v>657</v>
      </c>
      <c r="L15" s="30">
        <v>2</v>
      </c>
      <c r="M15" s="26" t="s">
        <v>7</v>
      </c>
      <c r="N15" s="31">
        <v>34</v>
      </c>
    </row>
    <row r="16" spans="1:18" x14ac:dyDescent="0.3">
      <c r="A16" s="9" t="str">
        <f t="shared" si="0"/>
        <v>_</v>
      </c>
    </row>
    <row r="17" spans="1:14" x14ac:dyDescent="0.3">
      <c r="A17" s="9" t="str">
        <f t="shared" si="0"/>
        <v>_</v>
      </c>
    </row>
    <row r="18" spans="1:14" ht="15.6" x14ac:dyDescent="0.35">
      <c r="A18" s="9" t="str">
        <f t="shared" si="0"/>
        <v>_</v>
      </c>
      <c r="C18" s="27" t="s">
        <v>207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">
      <c r="A19" s="9" t="str">
        <f t="shared" si="0"/>
        <v>_</v>
      </c>
      <c r="C19" s="26"/>
      <c r="D19" s="26"/>
      <c r="E19" s="28" t="s">
        <v>1</v>
      </c>
      <c r="F19" s="28" t="s">
        <v>2</v>
      </c>
      <c r="G19" s="28" t="s">
        <v>3</v>
      </c>
      <c r="H19" s="28" t="s">
        <v>4</v>
      </c>
      <c r="I19" s="26"/>
      <c r="J19" s="29" t="s">
        <v>5</v>
      </c>
      <c r="K19" s="26"/>
      <c r="L19" s="26"/>
      <c r="M19" s="29" t="s">
        <v>6</v>
      </c>
      <c r="N19" s="26"/>
    </row>
    <row r="20" spans="1:14" x14ac:dyDescent="0.3">
      <c r="A20" s="9" t="str">
        <f t="shared" si="0"/>
        <v>SV Salamander Kornwestheim 1894_wJA</v>
      </c>
      <c r="B20" s="9" t="s">
        <v>254</v>
      </c>
      <c r="C20" s="30">
        <v>1</v>
      </c>
      <c r="D20" s="26" t="s">
        <v>102</v>
      </c>
      <c r="E20" s="30">
        <v>12</v>
      </c>
      <c r="F20" s="30">
        <v>11</v>
      </c>
      <c r="G20" s="30">
        <v>1</v>
      </c>
      <c r="H20" s="30">
        <v>0</v>
      </c>
      <c r="I20" s="30">
        <v>467</v>
      </c>
      <c r="J20" s="26" t="s">
        <v>7</v>
      </c>
      <c r="K20" s="31">
        <v>340</v>
      </c>
      <c r="L20" s="30">
        <v>23</v>
      </c>
      <c r="M20" s="26" t="s">
        <v>7</v>
      </c>
      <c r="N20" s="31">
        <v>1</v>
      </c>
    </row>
    <row r="21" spans="1:14" x14ac:dyDescent="0.3">
      <c r="A21" s="9" t="str">
        <f t="shared" si="0"/>
        <v>TPSG Frisch Auf Göppingen_wJA</v>
      </c>
      <c r="B21" s="9" t="s">
        <v>254</v>
      </c>
      <c r="C21" s="30">
        <v>2</v>
      </c>
      <c r="D21" s="26" t="s">
        <v>96</v>
      </c>
      <c r="E21" s="30">
        <v>12</v>
      </c>
      <c r="F21" s="30">
        <v>10</v>
      </c>
      <c r="G21" s="30">
        <v>0</v>
      </c>
      <c r="H21" s="30">
        <v>2</v>
      </c>
      <c r="I21" s="30">
        <v>395</v>
      </c>
      <c r="J21" s="26" t="s">
        <v>7</v>
      </c>
      <c r="K21" s="31">
        <v>323</v>
      </c>
      <c r="L21" s="30">
        <v>20</v>
      </c>
      <c r="M21" s="26" t="s">
        <v>7</v>
      </c>
      <c r="N21" s="31">
        <v>4</v>
      </c>
    </row>
    <row r="22" spans="1:14" x14ac:dyDescent="0.3">
      <c r="A22" s="9" t="str">
        <f t="shared" si="0"/>
        <v>SV Leonberg/Eltingen_wJA</v>
      </c>
      <c r="B22" s="9" t="s">
        <v>254</v>
      </c>
      <c r="C22" s="30">
        <v>3</v>
      </c>
      <c r="D22" s="26" t="s">
        <v>105</v>
      </c>
      <c r="E22" s="30">
        <v>12</v>
      </c>
      <c r="F22" s="30">
        <v>8</v>
      </c>
      <c r="G22" s="30">
        <v>0</v>
      </c>
      <c r="H22" s="30">
        <v>4</v>
      </c>
      <c r="I22" s="30">
        <v>377</v>
      </c>
      <c r="J22" s="26" t="s">
        <v>7</v>
      </c>
      <c r="K22" s="31">
        <v>331</v>
      </c>
      <c r="L22" s="30">
        <v>16</v>
      </c>
      <c r="M22" s="26" t="s">
        <v>7</v>
      </c>
      <c r="N22" s="31">
        <v>8</v>
      </c>
    </row>
    <row r="23" spans="1:14" x14ac:dyDescent="0.3">
      <c r="A23" s="9" t="str">
        <f t="shared" si="0"/>
        <v>TV Nellingen_wJA</v>
      </c>
      <c r="B23" s="9" t="s">
        <v>254</v>
      </c>
      <c r="C23" s="30">
        <v>4</v>
      </c>
      <c r="D23" s="26" t="s">
        <v>103</v>
      </c>
      <c r="E23" s="30">
        <v>12</v>
      </c>
      <c r="F23" s="30">
        <v>5</v>
      </c>
      <c r="G23" s="30">
        <v>1</v>
      </c>
      <c r="H23" s="30">
        <v>6</v>
      </c>
      <c r="I23" s="30">
        <v>352</v>
      </c>
      <c r="J23" s="26" t="s">
        <v>7</v>
      </c>
      <c r="K23" s="31">
        <v>352</v>
      </c>
      <c r="L23" s="30">
        <v>11</v>
      </c>
      <c r="M23" s="26" t="s">
        <v>7</v>
      </c>
      <c r="N23" s="31">
        <v>13</v>
      </c>
    </row>
    <row r="24" spans="1:14" x14ac:dyDescent="0.3">
      <c r="A24" s="9" t="str">
        <f t="shared" si="0"/>
        <v>SV Allensbach_wJA</v>
      </c>
      <c r="B24" s="9" t="s">
        <v>254</v>
      </c>
      <c r="C24" s="30">
        <v>5</v>
      </c>
      <c r="D24" s="26" t="s">
        <v>631</v>
      </c>
      <c r="E24" s="30">
        <v>12</v>
      </c>
      <c r="F24" s="30">
        <v>3</v>
      </c>
      <c r="G24" s="30">
        <v>0</v>
      </c>
      <c r="H24" s="30">
        <v>9</v>
      </c>
      <c r="I24" s="30">
        <v>370</v>
      </c>
      <c r="J24" s="26" t="s">
        <v>7</v>
      </c>
      <c r="K24" s="31">
        <v>449</v>
      </c>
      <c r="L24" s="30">
        <v>6</v>
      </c>
      <c r="M24" s="26" t="s">
        <v>7</v>
      </c>
      <c r="N24" s="31">
        <v>18</v>
      </c>
    </row>
    <row r="25" spans="1:14" x14ac:dyDescent="0.3">
      <c r="A25" s="9" t="str">
        <f t="shared" si="0"/>
        <v>TSG Ketsch_wJA</v>
      </c>
      <c r="B25" s="9" t="s">
        <v>254</v>
      </c>
      <c r="C25" s="30">
        <v>6</v>
      </c>
      <c r="D25" s="26" t="s">
        <v>41</v>
      </c>
      <c r="E25" s="30">
        <v>12</v>
      </c>
      <c r="F25" s="30">
        <v>3</v>
      </c>
      <c r="G25" s="30">
        <v>0</v>
      </c>
      <c r="H25" s="30">
        <v>9</v>
      </c>
      <c r="I25" s="30">
        <v>302</v>
      </c>
      <c r="J25" s="26" t="s">
        <v>7</v>
      </c>
      <c r="K25" s="31">
        <v>409</v>
      </c>
      <c r="L25" s="30">
        <v>6</v>
      </c>
      <c r="M25" s="26" t="s">
        <v>7</v>
      </c>
      <c r="N25" s="31">
        <v>18</v>
      </c>
    </row>
    <row r="26" spans="1:14" x14ac:dyDescent="0.3">
      <c r="A26" s="9" t="str">
        <f t="shared" si="0"/>
        <v>HSG Stuttgarter Kickers/TuS Metzingen_wJA</v>
      </c>
      <c r="B26" s="9" t="s">
        <v>254</v>
      </c>
      <c r="C26" s="30">
        <v>7</v>
      </c>
      <c r="D26" s="26" t="s">
        <v>208</v>
      </c>
      <c r="E26" s="30">
        <v>12</v>
      </c>
      <c r="F26" s="30">
        <v>0</v>
      </c>
      <c r="G26" s="30">
        <v>2</v>
      </c>
      <c r="H26" s="30">
        <v>10</v>
      </c>
      <c r="I26" s="30">
        <v>290</v>
      </c>
      <c r="J26" s="26" t="s">
        <v>7</v>
      </c>
      <c r="K26" s="31">
        <v>349</v>
      </c>
      <c r="L26" s="30">
        <v>2</v>
      </c>
      <c r="M26" s="26" t="s">
        <v>7</v>
      </c>
      <c r="N26" s="31">
        <v>22</v>
      </c>
    </row>
    <row r="27" spans="1:14" x14ac:dyDescent="0.3">
      <c r="A27" s="9" t="str">
        <f t="shared" si="0"/>
        <v>_</v>
      </c>
    </row>
    <row r="28" spans="1:14" ht="15.6" x14ac:dyDescent="0.35">
      <c r="A28" s="9" t="str">
        <f t="shared" si="0"/>
        <v>_</v>
      </c>
      <c r="C28" s="27" t="s">
        <v>209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x14ac:dyDescent="0.3">
      <c r="A29" s="9" t="str">
        <f t="shared" si="0"/>
        <v>_</v>
      </c>
      <c r="C29" s="26"/>
      <c r="D29" s="26"/>
      <c r="E29" s="28" t="s">
        <v>1</v>
      </c>
      <c r="F29" s="28" t="s">
        <v>2</v>
      </c>
      <c r="G29" s="28" t="s">
        <v>3</v>
      </c>
      <c r="H29" s="28" t="s">
        <v>4</v>
      </c>
      <c r="I29" s="26"/>
      <c r="J29" s="29" t="s">
        <v>5</v>
      </c>
      <c r="K29" s="26"/>
      <c r="L29" s="26"/>
      <c r="M29" s="29" t="s">
        <v>6</v>
      </c>
      <c r="N29" s="26"/>
    </row>
    <row r="30" spans="1:14" x14ac:dyDescent="0.3">
      <c r="A30" s="9" t="str">
        <f t="shared" si="0"/>
        <v>Rhein-Neckar Löwen_mJB</v>
      </c>
      <c r="B30" s="9" t="s">
        <v>253</v>
      </c>
      <c r="C30" s="30">
        <v>1</v>
      </c>
      <c r="D30" s="26" t="s">
        <v>13</v>
      </c>
      <c r="E30" s="30">
        <v>18</v>
      </c>
      <c r="F30" s="30">
        <v>17</v>
      </c>
      <c r="G30" s="30">
        <v>0</v>
      </c>
      <c r="H30" s="30">
        <v>1</v>
      </c>
      <c r="I30" s="30">
        <v>548</v>
      </c>
      <c r="J30" s="26" t="s">
        <v>7</v>
      </c>
      <c r="K30" s="31">
        <v>396</v>
      </c>
      <c r="L30" s="30">
        <v>34</v>
      </c>
      <c r="M30" s="26" t="s">
        <v>7</v>
      </c>
      <c r="N30" s="31">
        <v>2</v>
      </c>
    </row>
    <row r="31" spans="1:14" x14ac:dyDescent="0.3">
      <c r="A31" s="9" t="str">
        <f t="shared" si="0"/>
        <v>Jugendhandball-Akademie Neuhausen-Ostfildern_mJB</v>
      </c>
      <c r="B31" s="9" t="s">
        <v>253</v>
      </c>
      <c r="C31" s="30">
        <v>2</v>
      </c>
      <c r="D31" s="26" t="s">
        <v>91</v>
      </c>
      <c r="E31" s="30">
        <v>18</v>
      </c>
      <c r="F31" s="30">
        <v>15</v>
      </c>
      <c r="G31" s="30">
        <v>0</v>
      </c>
      <c r="H31" s="30">
        <v>3</v>
      </c>
      <c r="I31" s="30">
        <v>647</v>
      </c>
      <c r="J31" s="26" t="s">
        <v>7</v>
      </c>
      <c r="K31" s="31">
        <v>469</v>
      </c>
      <c r="L31" s="30">
        <v>30</v>
      </c>
      <c r="M31" s="26" t="s">
        <v>7</v>
      </c>
      <c r="N31" s="31">
        <v>6</v>
      </c>
    </row>
    <row r="32" spans="1:14" x14ac:dyDescent="0.3">
      <c r="A32" s="9" t="str">
        <f t="shared" si="0"/>
        <v>TPSG Frisch Auf Göppingen_mJB</v>
      </c>
      <c r="B32" s="9" t="s">
        <v>253</v>
      </c>
      <c r="C32" s="30">
        <v>3</v>
      </c>
      <c r="D32" s="26" t="s">
        <v>96</v>
      </c>
      <c r="E32" s="30">
        <v>18</v>
      </c>
      <c r="F32" s="30">
        <v>11</v>
      </c>
      <c r="G32" s="30">
        <v>1</v>
      </c>
      <c r="H32" s="30">
        <v>6</v>
      </c>
      <c r="I32" s="30">
        <v>519</v>
      </c>
      <c r="J32" s="26" t="s">
        <v>7</v>
      </c>
      <c r="K32" s="31">
        <v>477</v>
      </c>
      <c r="L32" s="30">
        <v>23</v>
      </c>
      <c r="M32" s="26" t="s">
        <v>7</v>
      </c>
      <c r="N32" s="31">
        <v>13</v>
      </c>
    </row>
    <row r="33" spans="1:14" x14ac:dyDescent="0.3">
      <c r="A33" s="9" t="str">
        <f t="shared" si="0"/>
        <v>SG Pforzheim/Eutingen_mJB</v>
      </c>
      <c r="B33" s="9" t="s">
        <v>253</v>
      </c>
      <c r="C33" s="30">
        <v>4</v>
      </c>
      <c r="D33" s="26" t="s">
        <v>33</v>
      </c>
      <c r="E33" s="30">
        <v>18</v>
      </c>
      <c r="F33" s="30">
        <v>10</v>
      </c>
      <c r="G33" s="30">
        <v>1</v>
      </c>
      <c r="H33" s="30">
        <v>7</v>
      </c>
      <c r="I33" s="30">
        <v>493</v>
      </c>
      <c r="J33" s="26" t="s">
        <v>7</v>
      </c>
      <c r="K33" s="31">
        <v>495</v>
      </c>
      <c r="L33" s="30">
        <v>21</v>
      </c>
      <c r="M33" s="26" t="s">
        <v>7</v>
      </c>
      <c r="N33" s="31">
        <v>15</v>
      </c>
    </row>
    <row r="34" spans="1:14" x14ac:dyDescent="0.3">
      <c r="A34" s="9" t="str">
        <f t="shared" si="0"/>
        <v>TV Bittenfeld 1898_mJB</v>
      </c>
      <c r="B34" s="9" t="s">
        <v>253</v>
      </c>
      <c r="C34" s="30">
        <v>5</v>
      </c>
      <c r="D34" s="26" t="s">
        <v>100</v>
      </c>
      <c r="E34" s="30">
        <v>18</v>
      </c>
      <c r="F34" s="30">
        <v>9</v>
      </c>
      <c r="G34" s="30">
        <v>2</v>
      </c>
      <c r="H34" s="30">
        <v>7</v>
      </c>
      <c r="I34" s="30">
        <v>512</v>
      </c>
      <c r="J34" s="26" t="s">
        <v>7</v>
      </c>
      <c r="K34" s="31">
        <v>525</v>
      </c>
      <c r="L34" s="30">
        <v>20</v>
      </c>
      <c r="M34" s="26" t="s">
        <v>7</v>
      </c>
      <c r="N34" s="31">
        <v>16</v>
      </c>
    </row>
    <row r="35" spans="1:14" x14ac:dyDescent="0.3">
      <c r="A35" s="9" t="str">
        <f t="shared" si="0"/>
        <v>JSG Balingen-Weilstetten_mJB</v>
      </c>
      <c r="B35" s="9" t="s">
        <v>253</v>
      </c>
      <c r="C35" s="30">
        <v>6</v>
      </c>
      <c r="D35" s="26" t="s">
        <v>99</v>
      </c>
      <c r="E35" s="30">
        <v>18</v>
      </c>
      <c r="F35" s="30">
        <v>9</v>
      </c>
      <c r="G35" s="30">
        <v>1</v>
      </c>
      <c r="H35" s="30">
        <v>8</v>
      </c>
      <c r="I35" s="30">
        <v>556</v>
      </c>
      <c r="J35" s="26" t="s">
        <v>7</v>
      </c>
      <c r="K35" s="31">
        <v>498</v>
      </c>
      <c r="L35" s="30">
        <v>19</v>
      </c>
      <c r="M35" s="26" t="s">
        <v>7</v>
      </c>
      <c r="N35" s="31">
        <v>17</v>
      </c>
    </row>
    <row r="36" spans="1:14" x14ac:dyDescent="0.3">
      <c r="A36" s="9" t="str">
        <f t="shared" si="0"/>
        <v>HG Oftersheim/Schwetzingen_mJB</v>
      </c>
      <c r="B36" s="9" t="s">
        <v>253</v>
      </c>
      <c r="C36" s="30">
        <v>7</v>
      </c>
      <c r="D36" s="26" t="s">
        <v>8</v>
      </c>
      <c r="E36" s="30">
        <v>18</v>
      </c>
      <c r="F36" s="30">
        <v>8</v>
      </c>
      <c r="G36" s="30">
        <v>2</v>
      </c>
      <c r="H36" s="30">
        <v>8</v>
      </c>
      <c r="I36" s="30">
        <v>491</v>
      </c>
      <c r="J36" s="26" t="s">
        <v>7</v>
      </c>
      <c r="K36" s="31">
        <v>511</v>
      </c>
      <c r="L36" s="30">
        <v>18</v>
      </c>
      <c r="M36" s="26" t="s">
        <v>7</v>
      </c>
      <c r="N36" s="31">
        <v>18</v>
      </c>
    </row>
    <row r="37" spans="1:14" x14ac:dyDescent="0.3">
      <c r="A37" s="9" t="str">
        <f t="shared" si="0"/>
        <v>MTG Wangen_mJB</v>
      </c>
      <c r="B37" s="9" t="s">
        <v>253</v>
      </c>
      <c r="C37" s="30">
        <v>8</v>
      </c>
      <c r="D37" s="26" t="s">
        <v>632</v>
      </c>
      <c r="E37" s="30">
        <v>18</v>
      </c>
      <c r="F37" s="30">
        <v>3</v>
      </c>
      <c r="G37" s="30">
        <v>1</v>
      </c>
      <c r="H37" s="30">
        <v>14</v>
      </c>
      <c r="I37" s="30">
        <v>443</v>
      </c>
      <c r="J37" s="26" t="s">
        <v>7</v>
      </c>
      <c r="K37" s="31">
        <v>558</v>
      </c>
      <c r="L37" s="30">
        <v>7</v>
      </c>
      <c r="M37" s="26" t="s">
        <v>7</v>
      </c>
      <c r="N37" s="31">
        <v>29</v>
      </c>
    </row>
    <row r="38" spans="1:14" x14ac:dyDescent="0.3">
      <c r="A38" s="9" t="str">
        <f t="shared" si="0"/>
        <v>HB Ludwigsburg_mJB</v>
      </c>
      <c r="B38" s="9" t="s">
        <v>253</v>
      </c>
      <c r="C38" s="30">
        <v>9</v>
      </c>
      <c r="D38" s="26" t="s">
        <v>633</v>
      </c>
      <c r="E38" s="30">
        <v>18</v>
      </c>
      <c r="F38" s="30">
        <v>3</v>
      </c>
      <c r="G38" s="30">
        <v>0</v>
      </c>
      <c r="H38" s="30">
        <v>15</v>
      </c>
      <c r="I38" s="30">
        <v>481</v>
      </c>
      <c r="J38" s="26" t="s">
        <v>7</v>
      </c>
      <c r="K38" s="31">
        <v>586</v>
      </c>
      <c r="L38" s="30">
        <v>6</v>
      </c>
      <c r="M38" s="26" t="s">
        <v>7</v>
      </c>
      <c r="N38" s="31">
        <v>30</v>
      </c>
    </row>
    <row r="39" spans="1:14" x14ac:dyDescent="0.3">
      <c r="A39" s="9" t="str">
        <f t="shared" si="0"/>
        <v>TSV 1866 Weinsberg_mJB</v>
      </c>
      <c r="B39" s="9" t="s">
        <v>253</v>
      </c>
      <c r="C39" s="30">
        <v>10</v>
      </c>
      <c r="D39" s="26" t="s">
        <v>630</v>
      </c>
      <c r="E39" s="30">
        <v>18</v>
      </c>
      <c r="F39" s="30">
        <v>1</v>
      </c>
      <c r="G39" s="30">
        <v>0</v>
      </c>
      <c r="H39" s="30">
        <v>17</v>
      </c>
      <c r="I39" s="30">
        <v>450</v>
      </c>
      <c r="J39" s="26" t="s">
        <v>7</v>
      </c>
      <c r="K39" s="31">
        <v>625</v>
      </c>
      <c r="L39" s="30">
        <v>2</v>
      </c>
      <c r="M39" s="26" t="s">
        <v>7</v>
      </c>
      <c r="N39" s="31">
        <v>34</v>
      </c>
    </row>
    <row r="40" spans="1:14" x14ac:dyDescent="0.3">
      <c r="A40" s="9" t="str">
        <f t="shared" si="0"/>
        <v>_</v>
      </c>
    </row>
    <row r="41" spans="1:14" ht="15.6" x14ac:dyDescent="0.35">
      <c r="A41" s="9" t="str">
        <f t="shared" si="0"/>
        <v>_</v>
      </c>
      <c r="C41" s="27" t="s">
        <v>210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1:14" x14ac:dyDescent="0.3">
      <c r="A42" s="9" t="str">
        <f t="shared" si="0"/>
        <v>_</v>
      </c>
      <c r="C42" s="26"/>
      <c r="D42" s="26"/>
      <c r="E42" s="28" t="s">
        <v>1</v>
      </c>
      <c r="F42" s="28" t="s">
        <v>2</v>
      </c>
      <c r="G42" s="28" t="s">
        <v>3</v>
      </c>
      <c r="H42" s="28" t="s">
        <v>4</v>
      </c>
      <c r="I42" s="26"/>
      <c r="J42" s="29" t="s">
        <v>5</v>
      </c>
      <c r="K42" s="26"/>
      <c r="L42" s="26"/>
      <c r="M42" s="29" t="s">
        <v>6</v>
      </c>
      <c r="N42" s="26"/>
    </row>
    <row r="43" spans="1:14" x14ac:dyDescent="0.3">
      <c r="A43" s="9" t="str">
        <f t="shared" si="0"/>
        <v>TV Nellingen_wJB</v>
      </c>
      <c r="B43" s="9" t="s">
        <v>255</v>
      </c>
      <c r="C43" s="30">
        <v>1</v>
      </c>
      <c r="D43" s="26" t="s">
        <v>103</v>
      </c>
      <c r="E43" s="30">
        <v>18</v>
      </c>
      <c r="F43" s="30">
        <v>18</v>
      </c>
      <c r="G43" s="30">
        <v>0</v>
      </c>
      <c r="H43" s="30">
        <v>0</v>
      </c>
      <c r="I43" s="30">
        <v>583</v>
      </c>
      <c r="J43" s="26" t="s">
        <v>7</v>
      </c>
      <c r="K43" s="31">
        <v>351</v>
      </c>
      <c r="L43" s="30">
        <v>36</v>
      </c>
      <c r="M43" s="26" t="s">
        <v>7</v>
      </c>
      <c r="N43" s="31">
        <v>0</v>
      </c>
    </row>
    <row r="44" spans="1:14" x14ac:dyDescent="0.3">
      <c r="A44" s="9" t="str">
        <f t="shared" si="0"/>
        <v>TuS Steißlingen_wJB</v>
      </c>
      <c r="B44" s="9" t="s">
        <v>255</v>
      </c>
      <c r="C44" s="30">
        <v>2</v>
      </c>
      <c r="D44" s="26" t="s">
        <v>634</v>
      </c>
      <c r="E44" s="30">
        <v>18</v>
      </c>
      <c r="F44" s="30">
        <v>16</v>
      </c>
      <c r="G44" s="30">
        <v>0</v>
      </c>
      <c r="H44" s="30">
        <v>2</v>
      </c>
      <c r="I44" s="30">
        <v>533</v>
      </c>
      <c r="J44" s="26" t="s">
        <v>7</v>
      </c>
      <c r="K44" s="31">
        <v>360</v>
      </c>
      <c r="L44" s="30">
        <v>32</v>
      </c>
      <c r="M44" s="26" t="s">
        <v>7</v>
      </c>
      <c r="N44" s="31">
        <v>4</v>
      </c>
    </row>
    <row r="45" spans="1:14" x14ac:dyDescent="0.3">
      <c r="A45" s="9" t="str">
        <f t="shared" si="0"/>
        <v>HSG Stuttgarter Kickers/TuS Metzingen_wJB</v>
      </c>
      <c r="B45" s="9" t="s">
        <v>255</v>
      </c>
      <c r="C45" s="30">
        <v>3</v>
      </c>
      <c r="D45" s="26" t="s">
        <v>208</v>
      </c>
      <c r="E45" s="30">
        <v>18</v>
      </c>
      <c r="F45" s="30">
        <v>13</v>
      </c>
      <c r="G45" s="30">
        <v>0</v>
      </c>
      <c r="H45" s="30">
        <v>5</v>
      </c>
      <c r="I45" s="30">
        <v>588</v>
      </c>
      <c r="J45" s="26" t="s">
        <v>7</v>
      </c>
      <c r="K45" s="31">
        <v>426</v>
      </c>
      <c r="L45" s="30">
        <v>26</v>
      </c>
      <c r="M45" s="26" t="s">
        <v>7</v>
      </c>
      <c r="N45" s="31">
        <v>10</v>
      </c>
    </row>
    <row r="46" spans="1:14" x14ac:dyDescent="0.3">
      <c r="A46" s="9" t="str">
        <f t="shared" si="0"/>
        <v>SG Kappelwindeck/Steinbach_wJB</v>
      </c>
      <c r="B46" s="9" t="s">
        <v>255</v>
      </c>
      <c r="C46" s="30">
        <v>4</v>
      </c>
      <c r="D46" s="26" t="s">
        <v>95</v>
      </c>
      <c r="E46" s="30">
        <v>18</v>
      </c>
      <c r="F46" s="30">
        <v>10</v>
      </c>
      <c r="G46" s="30">
        <v>0</v>
      </c>
      <c r="H46" s="30">
        <v>8</v>
      </c>
      <c r="I46" s="30">
        <v>505</v>
      </c>
      <c r="J46" s="26" t="s">
        <v>7</v>
      </c>
      <c r="K46" s="31">
        <v>528</v>
      </c>
      <c r="L46" s="30">
        <v>20</v>
      </c>
      <c r="M46" s="26" t="s">
        <v>7</v>
      </c>
      <c r="N46" s="31">
        <v>16</v>
      </c>
    </row>
    <row r="47" spans="1:14" x14ac:dyDescent="0.3">
      <c r="A47" s="9" t="str">
        <f t="shared" si="0"/>
        <v>SG Schozach-Bottwartal_wJB</v>
      </c>
      <c r="B47" s="9" t="s">
        <v>255</v>
      </c>
      <c r="C47" s="30">
        <v>5</v>
      </c>
      <c r="D47" s="26" t="s">
        <v>104</v>
      </c>
      <c r="E47" s="30">
        <v>18</v>
      </c>
      <c r="F47" s="30">
        <v>10</v>
      </c>
      <c r="G47" s="30">
        <v>0</v>
      </c>
      <c r="H47" s="30">
        <v>8</v>
      </c>
      <c r="I47" s="30">
        <v>487</v>
      </c>
      <c r="J47" s="26" t="s">
        <v>7</v>
      </c>
      <c r="K47" s="31">
        <v>491</v>
      </c>
      <c r="L47" s="30">
        <v>20</v>
      </c>
      <c r="M47" s="26" t="s">
        <v>7</v>
      </c>
      <c r="N47" s="31">
        <v>16</v>
      </c>
    </row>
    <row r="48" spans="1:14" x14ac:dyDescent="0.3">
      <c r="A48" s="9" t="str">
        <f t="shared" si="0"/>
        <v>HSG Freiburg_wJB</v>
      </c>
      <c r="B48" s="9" t="s">
        <v>255</v>
      </c>
      <c r="C48" s="30">
        <v>6</v>
      </c>
      <c r="D48" s="26" t="s">
        <v>97</v>
      </c>
      <c r="E48" s="30">
        <v>18</v>
      </c>
      <c r="F48" s="30">
        <v>8</v>
      </c>
      <c r="G48" s="30">
        <v>0</v>
      </c>
      <c r="H48" s="30">
        <v>10</v>
      </c>
      <c r="I48" s="30">
        <v>520</v>
      </c>
      <c r="J48" s="26" t="s">
        <v>7</v>
      </c>
      <c r="K48" s="31">
        <v>495</v>
      </c>
      <c r="L48" s="30">
        <v>16</v>
      </c>
      <c r="M48" s="26" t="s">
        <v>7</v>
      </c>
      <c r="N48" s="31">
        <v>20</v>
      </c>
    </row>
    <row r="49" spans="1:14" x14ac:dyDescent="0.3">
      <c r="A49" s="9" t="str">
        <f t="shared" si="0"/>
        <v>TPSG Frisch Auf Göppingen_wJB</v>
      </c>
      <c r="B49" s="9" t="s">
        <v>255</v>
      </c>
      <c r="C49" s="30">
        <v>7</v>
      </c>
      <c r="D49" s="26" t="s">
        <v>96</v>
      </c>
      <c r="E49" s="30">
        <v>18</v>
      </c>
      <c r="F49" s="30">
        <v>5</v>
      </c>
      <c r="G49" s="30">
        <v>0</v>
      </c>
      <c r="H49" s="30">
        <v>13</v>
      </c>
      <c r="I49" s="30">
        <v>428</v>
      </c>
      <c r="J49" s="26" t="s">
        <v>7</v>
      </c>
      <c r="K49" s="31">
        <v>512</v>
      </c>
      <c r="L49" s="30">
        <v>10</v>
      </c>
      <c r="M49" s="26" t="s">
        <v>7</v>
      </c>
      <c r="N49" s="31">
        <v>26</v>
      </c>
    </row>
    <row r="50" spans="1:14" x14ac:dyDescent="0.3">
      <c r="A50" s="9" t="str">
        <f t="shared" si="0"/>
        <v>VfL Pfullingen_wJB</v>
      </c>
      <c r="B50" s="9" t="s">
        <v>255</v>
      </c>
      <c r="C50" s="30">
        <v>8</v>
      </c>
      <c r="D50" s="26" t="s">
        <v>635</v>
      </c>
      <c r="E50" s="30">
        <v>18</v>
      </c>
      <c r="F50" s="30">
        <v>4</v>
      </c>
      <c r="G50" s="30">
        <v>0</v>
      </c>
      <c r="H50" s="30">
        <v>14</v>
      </c>
      <c r="I50" s="30">
        <v>460</v>
      </c>
      <c r="J50" s="26" t="s">
        <v>7</v>
      </c>
      <c r="K50" s="31">
        <v>626</v>
      </c>
      <c r="L50" s="30">
        <v>8</v>
      </c>
      <c r="M50" s="26" t="s">
        <v>7</v>
      </c>
      <c r="N50" s="31">
        <v>28</v>
      </c>
    </row>
    <row r="51" spans="1:14" x14ac:dyDescent="0.3">
      <c r="A51" s="9" t="str">
        <f t="shared" si="0"/>
        <v>SV Salamander Kornwestheim 1894_wJB</v>
      </c>
      <c r="B51" s="9" t="s">
        <v>255</v>
      </c>
      <c r="C51" s="30">
        <v>9</v>
      </c>
      <c r="D51" s="26" t="s">
        <v>102</v>
      </c>
      <c r="E51" s="30">
        <v>18</v>
      </c>
      <c r="F51" s="30">
        <v>4</v>
      </c>
      <c r="G51" s="30">
        <v>0</v>
      </c>
      <c r="H51" s="30">
        <v>14</v>
      </c>
      <c r="I51" s="30">
        <v>449</v>
      </c>
      <c r="J51" s="26" t="s">
        <v>7</v>
      </c>
      <c r="K51" s="31">
        <v>537</v>
      </c>
      <c r="L51" s="30">
        <v>8</v>
      </c>
      <c r="M51" s="26" t="s">
        <v>7</v>
      </c>
      <c r="N51" s="31">
        <v>28</v>
      </c>
    </row>
    <row r="52" spans="1:14" x14ac:dyDescent="0.3">
      <c r="A52" s="9" t="str">
        <f t="shared" si="0"/>
        <v>SV Leonberg/Eltingen_wJB</v>
      </c>
      <c r="B52" s="9" t="s">
        <v>255</v>
      </c>
      <c r="C52" s="30">
        <v>10</v>
      </c>
      <c r="D52" s="26" t="s">
        <v>105</v>
      </c>
      <c r="E52" s="30">
        <v>18</v>
      </c>
      <c r="F52" s="30">
        <v>2</v>
      </c>
      <c r="G52" s="30">
        <v>0</v>
      </c>
      <c r="H52" s="30">
        <v>16</v>
      </c>
      <c r="I52" s="30">
        <v>390</v>
      </c>
      <c r="J52" s="26" t="s">
        <v>7</v>
      </c>
      <c r="K52" s="31">
        <v>617</v>
      </c>
      <c r="L52" s="30">
        <v>4</v>
      </c>
      <c r="M52" s="26" t="s">
        <v>7</v>
      </c>
      <c r="N52" s="31">
        <v>32</v>
      </c>
    </row>
    <row r="53" spans="1:14" x14ac:dyDescent="0.3">
      <c r="A53" s="9" t="str">
        <f t="shared" si="0"/>
        <v>_</v>
      </c>
      <c r="C53" s="6"/>
      <c r="E53" s="6"/>
      <c r="F53" s="6"/>
      <c r="G53" s="6"/>
      <c r="H53" s="6"/>
      <c r="I53" s="6"/>
      <c r="J53" s="7"/>
      <c r="K53" s="8"/>
      <c r="L53" s="6"/>
      <c r="M53" s="7"/>
      <c r="N53" s="8"/>
    </row>
    <row r="54" spans="1:14" ht="15.6" x14ac:dyDescent="0.35">
      <c r="A54" s="9" t="str">
        <f t="shared" si="0"/>
        <v>_</v>
      </c>
      <c r="C54" s="32" t="s">
        <v>121</v>
      </c>
    </row>
    <row r="55" spans="1:14" x14ac:dyDescent="0.3">
      <c r="A55" s="9" t="str">
        <f t="shared" ref="A55:A118" si="2">CONCATENATE(D55,"_",LEFT(B55,3))</f>
        <v>_</v>
      </c>
      <c r="E55" s="34" t="s">
        <v>1</v>
      </c>
      <c r="F55" s="34" t="s">
        <v>2</v>
      </c>
      <c r="G55" s="34" t="s">
        <v>3</v>
      </c>
      <c r="H55" s="34" t="s">
        <v>4</v>
      </c>
      <c r="J55" s="35" t="s">
        <v>5</v>
      </c>
      <c r="M55" s="35" t="s">
        <v>6</v>
      </c>
    </row>
    <row r="56" spans="1:14" x14ac:dyDescent="0.3">
      <c r="A56" s="9" t="str">
        <f t="shared" si="2"/>
        <v>TSV Rot-Malsch_mJA</v>
      </c>
      <c r="B56" s="9" t="s">
        <v>48</v>
      </c>
      <c r="C56" s="6">
        <v>1</v>
      </c>
      <c r="D56" t="s">
        <v>205</v>
      </c>
      <c r="E56" s="6">
        <v>18</v>
      </c>
      <c r="F56" s="6">
        <v>18</v>
      </c>
      <c r="G56" s="6">
        <v>0</v>
      </c>
      <c r="H56" s="6">
        <v>0</v>
      </c>
      <c r="I56" s="6">
        <v>569</v>
      </c>
      <c r="J56" t="s">
        <v>7</v>
      </c>
      <c r="K56" s="8">
        <v>409</v>
      </c>
      <c r="L56" s="6">
        <v>36</v>
      </c>
      <c r="M56" t="s">
        <v>7</v>
      </c>
      <c r="N56" s="8">
        <v>0</v>
      </c>
    </row>
    <row r="57" spans="1:14" x14ac:dyDescent="0.3">
      <c r="A57" s="9" t="str">
        <f t="shared" si="2"/>
        <v>HSG Ettlingen_mJA</v>
      </c>
      <c r="B57" s="9" t="s">
        <v>48</v>
      </c>
      <c r="C57" s="6">
        <v>2</v>
      </c>
      <c r="D57" t="s">
        <v>14</v>
      </c>
      <c r="E57" s="6">
        <v>18</v>
      </c>
      <c r="F57" s="6">
        <v>11</v>
      </c>
      <c r="G57" s="6">
        <v>1</v>
      </c>
      <c r="H57" s="6">
        <v>6</v>
      </c>
      <c r="I57" s="6">
        <v>537</v>
      </c>
      <c r="J57" t="s">
        <v>7</v>
      </c>
      <c r="K57" s="8">
        <v>487</v>
      </c>
      <c r="L57" s="6">
        <v>23</v>
      </c>
      <c r="M57" t="s">
        <v>7</v>
      </c>
      <c r="N57" s="8">
        <v>13</v>
      </c>
    </row>
    <row r="58" spans="1:14" x14ac:dyDescent="0.3">
      <c r="A58" s="9" t="str">
        <f t="shared" si="2"/>
        <v>SG Leutershausen_mJA</v>
      </c>
      <c r="B58" s="9" t="s">
        <v>48</v>
      </c>
      <c r="C58" s="6">
        <v>3</v>
      </c>
      <c r="D58" t="s">
        <v>47</v>
      </c>
      <c r="E58" s="6">
        <v>18</v>
      </c>
      <c r="F58" s="6">
        <v>9</v>
      </c>
      <c r="G58" s="6">
        <v>2</v>
      </c>
      <c r="H58" s="6">
        <v>7</v>
      </c>
      <c r="I58" s="6">
        <v>433</v>
      </c>
      <c r="J58" t="s">
        <v>7</v>
      </c>
      <c r="K58" s="8">
        <v>383</v>
      </c>
      <c r="L58" s="6">
        <v>20</v>
      </c>
      <c r="M58" t="s">
        <v>7</v>
      </c>
      <c r="N58" s="8">
        <v>16</v>
      </c>
    </row>
    <row r="59" spans="1:14" x14ac:dyDescent="0.3">
      <c r="A59" s="9" t="str">
        <f t="shared" si="2"/>
        <v>ASG Heidelberg-Leimen_mJA</v>
      </c>
      <c r="B59" s="9" t="s">
        <v>48</v>
      </c>
      <c r="C59" s="6">
        <v>4</v>
      </c>
      <c r="D59" t="s">
        <v>45</v>
      </c>
      <c r="E59" s="6">
        <v>18</v>
      </c>
      <c r="F59" s="6">
        <v>9</v>
      </c>
      <c r="G59" s="6">
        <v>2</v>
      </c>
      <c r="H59" s="6">
        <v>7</v>
      </c>
      <c r="I59" s="6">
        <v>535</v>
      </c>
      <c r="J59" t="s">
        <v>7</v>
      </c>
      <c r="K59" s="8">
        <v>516</v>
      </c>
      <c r="L59" s="6">
        <v>20</v>
      </c>
      <c r="M59" t="s">
        <v>7</v>
      </c>
      <c r="N59" s="8">
        <v>16</v>
      </c>
    </row>
    <row r="60" spans="1:14" x14ac:dyDescent="0.3">
      <c r="A60" s="9" t="str">
        <f t="shared" si="2"/>
        <v>Handball Wölfe Plankstadt e.V._mJA</v>
      </c>
      <c r="B60" s="9" t="s">
        <v>48</v>
      </c>
      <c r="C60" s="6">
        <v>5</v>
      </c>
      <c r="D60" t="s">
        <v>637</v>
      </c>
      <c r="E60" s="6">
        <v>18</v>
      </c>
      <c r="F60" s="6">
        <v>9</v>
      </c>
      <c r="G60" s="6">
        <v>1</v>
      </c>
      <c r="H60" s="6">
        <v>8</v>
      </c>
      <c r="I60" s="6">
        <v>480</v>
      </c>
      <c r="J60" t="s">
        <v>7</v>
      </c>
      <c r="K60" s="8">
        <v>490</v>
      </c>
      <c r="L60" s="6">
        <v>19</v>
      </c>
      <c r="M60" t="s">
        <v>7</v>
      </c>
      <c r="N60" s="8">
        <v>17</v>
      </c>
    </row>
    <row r="61" spans="1:14" x14ac:dyDescent="0.3">
      <c r="A61" s="9" t="str">
        <f t="shared" si="2"/>
        <v>TV Schriesheim_mJA</v>
      </c>
      <c r="B61" s="9" t="s">
        <v>48</v>
      </c>
      <c r="C61" s="6">
        <v>6</v>
      </c>
      <c r="D61" t="s">
        <v>12</v>
      </c>
      <c r="E61" s="6">
        <v>18</v>
      </c>
      <c r="F61" s="6">
        <v>7</v>
      </c>
      <c r="G61" s="6">
        <v>1</v>
      </c>
      <c r="H61" s="6">
        <v>10</v>
      </c>
      <c r="I61" s="6">
        <v>458</v>
      </c>
      <c r="J61" t="s">
        <v>7</v>
      </c>
      <c r="K61" s="8">
        <v>489</v>
      </c>
      <c r="L61" s="6">
        <v>15</v>
      </c>
      <c r="M61" t="s">
        <v>7</v>
      </c>
      <c r="N61" s="8">
        <v>21</v>
      </c>
    </row>
    <row r="62" spans="1:14" x14ac:dyDescent="0.3">
      <c r="A62" s="9" t="str">
        <f t="shared" si="2"/>
        <v>ASG Eggenstein-Leopoldshafen_mJA</v>
      </c>
      <c r="B62" s="9" t="s">
        <v>48</v>
      </c>
      <c r="C62" s="6">
        <v>7</v>
      </c>
      <c r="D62" t="s">
        <v>204</v>
      </c>
      <c r="E62" s="6">
        <v>18</v>
      </c>
      <c r="F62" s="6">
        <v>5</v>
      </c>
      <c r="G62" s="6">
        <v>3</v>
      </c>
      <c r="H62" s="6">
        <v>10</v>
      </c>
      <c r="I62" s="6">
        <v>361</v>
      </c>
      <c r="J62" t="s">
        <v>7</v>
      </c>
      <c r="K62" s="8">
        <v>432</v>
      </c>
      <c r="L62" s="6">
        <v>13</v>
      </c>
      <c r="M62" t="s">
        <v>7</v>
      </c>
      <c r="N62" s="8">
        <v>23</v>
      </c>
    </row>
    <row r="63" spans="1:14" x14ac:dyDescent="0.3">
      <c r="A63" s="9" t="str">
        <f t="shared" si="2"/>
        <v>JSG Hemsbach/Laudenbach_mJA</v>
      </c>
      <c r="B63" s="9" t="s">
        <v>48</v>
      </c>
      <c r="C63" s="6">
        <v>8</v>
      </c>
      <c r="D63" t="s">
        <v>30</v>
      </c>
      <c r="E63" s="6">
        <v>18</v>
      </c>
      <c r="F63" s="6">
        <v>4</v>
      </c>
      <c r="G63" s="6">
        <v>4</v>
      </c>
      <c r="H63" s="6">
        <v>10</v>
      </c>
      <c r="I63" s="6">
        <v>549</v>
      </c>
      <c r="J63" t="s">
        <v>7</v>
      </c>
      <c r="K63" s="8">
        <v>565</v>
      </c>
      <c r="L63" s="6">
        <v>12</v>
      </c>
      <c r="M63" t="s">
        <v>7</v>
      </c>
      <c r="N63" s="8">
        <v>24</v>
      </c>
    </row>
    <row r="64" spans="1:14" x14ac:dyDescent="0.3">
      <c r="A64" s="9" t="str">
        <f t="shared" si="2"/>
        <v>TSV Rintheim_mJA</v>
      </c>
      <c r="B64" s="9" t="s">
        <v>48</v>
      </c>
      <c r="C64" s="6">
        <v>9</v>
      </c>
      <c r="D64" t="s">
        <v>9</v>
      </c>
      <c r="E64" s="6">
        <v>18</v>
      </c>
      <c r="F64" s="6">
        <v>6</v>
      </c>
      <c r="G64" s="6">
        <v>0</v>
      </c>
      <c r="H64" s="6">
        <v>12</v>
      </c>
      <c r="I64" s="6">
        <v>504</v>
      </c>
      <c r="J64" t="s">
        <v>7</v>
      </c>
      <c r="K64" s="8">
        <v>569</v>
      </c>
      <c r="L64" s="6">
        <v>12</v>
      </c>
      <c r="M64" t="s">
        <v>7</v>
      </c>
      <c r="N64" s="8">
        <v>24</v>
      </c>
    </row>
    <row r="65" spans="1:14" x14ac:dyDescent="0.3">
      <c r="A65" s="9" t="str">
        <f t="shared" si="2"/>
        <v>TV Sinsheim_mJA</v>
      </c>
      <c r="B65" s="9" t="s">
        <v>48</v>
      </c>
      <c r="C65" s="6">
        <v>10</v>
      </c>
      <c r="D65" t="s">
        <v>40</v>
      </c>
      <c r="E65" s="6">
        <v>18</v>
      </c>
      <c r="F65" s="6">
        <v>5</v>
      </c>
      <c r="G65" s="6">
        <v>0</v>
      </c>
      <c r="H65" s="6">
        <v>13</v>
      </c>
      <c r="I65" s="6">
        <v>469</v>
      </c>
      <c r="J65" t="s">
        <v>7</v>
      </c>
      <c r="K65" s="8">
        <v>555</v>
      </c>
      <c r="L65" s="6">
        <v>10</v>
      </c>
      <c r="M65" t="s">
        <v>7</v>
      </c>
      <c r="N65" s="8">
        <v>26</v>
      </c>
    </row>
    <row r="66" spans="1:14" x14ac:dyDescent="0.3">
      <c r="A66" s="9" t="str">
        <f t="shared" ref="A66" si="3">CONCATENATE(D66,"_",LEFT(B66,3))</f>
        <v>_</v>
      </c>
      <c r="C66" s="6"/>
      <c r="E66" s="6"/>
      <c r="F66" s="6"/>
      <c r="G66" s="6"/>
      <c r="H66" s="6"/>
      <c r="I66" s="6"/>
      <c r="K66" s="8"/>
      <c r="L66" s="6"/>
      <c r="N66" s="8"/>
    </row>
    <row r="67" spans="1:14" ht="15.6" x14ac:dyDescent="0.35">
      <c r="A67" s="9" t="str">
        <f t="shared" si="2"/>
        <v>_</v>
      </c>
      <c r="C67" s="32" t="s">
        <v>211</v>
      </c>
    </row>
    <row r="68" spans="1:14" x14ac:dyDescent="0.3">
      <c r="A68" s="9" t="str">
        <f t="shared" si="2"/>
        <v>_</v>
      </c>
      <c r="E68" s="34" t="s">
        <v>1</v>
      </c>
      <c r="F68" s="34" t="s">
        <v>2</v>
      </c>
      <c r="G68" s="34" t="s">
        <v>3</v>
      </c>
      <c r="H68" s="34" t="s">
        <v>4</v>
      </c>
      <c r="J68" s="35" t="s">
        <v>5</v>
      </c>
      <c r="M68" s="35" t="s">
        <v>6</v>
      </c>
    </row>
    <row r="69" spans="1:14" x14ac:dyDescent="0.3">
      <c r="A69" s="9" t="str">
        <f t="shared" si="2"/>
        <v>Rhein-Neckar Löwen 2_mJB</v>
      </c>
      <c r="B69" s="9" t="s">
        <v>83</v>
      </c>
      <c r="C69" s="6">
        <v>1</v>
      </c>
      <c r="D69" t="s">
        <v>29</v>
      </c>
      <c r="E69" s="6">
        <v>18</v>
      </c>
      <c r="F69" s="6">
        <v>16</v>
      </c>
      <c r="G69" s="6">
        <v>1</v>
      </c>
      <c r="H69" s="6">
        <v>1</v>
      </c>
      <c r="I69" s="6">
        <v>605</v>
      </c>
      <c r="J69" t="s">
        <v>7</v>
      </c>
      <c r="K69" s="8">
        <v>434</v>
      </c>
      <c r="L69" s="6">
        <v>33</v>
      </c>
      <c r="M69" t="s">
        <v>7</v>
      </c>
      <c r="N69" s="8">
        <v>3</v>
      </c>
    </row>
    <row r="70" spans="1:14" x14ac:dyDescent="0.3">
      <c r="A70" s="9" t="str">
        <f t="shared" si="2"/>
        <v>SG Leutershausen_mJB</v>
      </c>
      <c r="B70" s="9" t="s">
        <v>83</v>
      </c>
      <c r="C70" s="6">
        <v>2</v>
      </c>
      <c r="D70" t="s">
        <v>47</v>
      </c>
      <c r="E70" s="6">
        <v>18</v>
      </c>
      <c r="F70" s="6">
        <v>15</v>
      </c>
      <c r="G70" s="6">
        <v>1</v>
      </c>
      <c r="H70" s="6">
        <v>2</v>
      </c>
      <c r="I70" s="6">
        <v>588</v>
      </c>
      <c r="J70" t="s">
        <v>7</v>
      </c>
      <c r="K70" s="8">
        <v>446</v>
      </c>
      <c r="L70" s="6">
        <v>31</v>
      </c>
      <c r="M70" t="s">
        <v>7</v>
      </c>
      <c r="N70" s="8">
        <v>5</v>
      </c>
    </row>
    <row r="71" spans="1:14" x14ac:dyDescent="0.3">
      <c r="A71" s="9" t="str">
        <f t="shared" si="2"/>
        <v>HG Oftersheim/Schwetzingen 2_mJB</v>
      </c>
      <c r="B71" s="9" t="s">
        <v>83</v>
      </c>
      <c r="C71" s="6">
        <v>3</v>
      </c>
      <c r="D71" t="s">
        <v>15</v>
      </c>
      <c r="E71" s="6">
        <v>18</v>
      </c>
      <c r="F71" s="6">
        <v>9</v>
      </c>
      <c r="G71" s="6">
        <v>2</v>
      </c>
      <c r="H71" s="6">
        <v>7</v>
      </c>
      <c r="I71" s="6">
        <v>447</v>
      </c>
      <c r="J71" t="s">
        <v>7</v>
      </c>
      <c r="K71" s="8">
        <v>437</v>
      </c>
      <c r="L71" s="6">
        <v>20</v>
      </c>
      <c r="M71" t="s">
        <v>7</v>
      </c>
      <c r="N71" s="8">
        <v>16</v>
      </c>
    </row>
    <row r="72" spans="1:14" x14ac:dyDescent="0.3">
      <c r="A72" s="9" t="str">
        <f t="shared" si="2"/>
        <v>JSG Hemsbach/Laudenbach_mJB</v>
      </c>
      <c r="B72" s="9" t="s">
        <v>83</v>
      </c>
      <c r="C72" s="6">
        <v>4</v>
      </c>
      <c r="D72" t="s">
        <v>30</v>
      </c>
      <c r="E72" s="6">
        <v>18</v>
      </c>
      <c r="F72" s="6">
        <v>8</v>
      </c>
      <c r="G72" s="6">
        <v>2</v>
      </c>
      <c r="H72" s="6">
        <v>8</v>
      </c>
      <c r="I72" s="6">
        <v>516</v>
      </c>
      <c r="J72" t="s">
        <v>7</v>
      </c>
      <c r="K72" s="8">
        <v>533</v>
      </c>
      <c r="L72" s="6">
        <v>18</v>
      </c>
      <c r="M72" t="s">
        <v>7</v>
      </c>
      <c r="N72" s="8">
        <v>18</v>
      </c>
    </row>
    <row r="73" spans="1:14" x14ac:dyDescent="0.3">
      <c r="A73" s="9" t="str">
        <f t="shared" si="2"/>
        <v>SG Pforzheim/Eutingen 2_mJB</v>
      </c>
      <c r="B73" s="9" t="s">
        <v>83</v>
      </c>
      <c r="C73" s="6">
        <v>5</v>
      </c>
      <c r="D73" t="s">
        <v>17</v>
      </c>
      <c r="E73" s="6">
        <v>18</v>
      </c>
      <c r="F73" s="6">
        <v>8</v>
      </c>
      <c r="G73" s="6">
        <v>1</v>
      </c>
      <c r="H73" s="6">
        <v>9</v>
      </c>
      <c r="I73" s="6">
        <v>471</v>
      </c>
      <c r="J73" t="s">
        <v>7</v>
      </c>
      <c r="K73" s="8">
        <v>448</v>
      </c>
      <c r="L73" s="6">
        <v>17</v>
      </c>
      <c r="M73" t="s">
        <v>7</v>
      </c>
      <c r="N73" s="8">
        <v>19</v>
      </c>
    </row>
    <row r="74" spans="1:14" x14ac:dyDescent="0.3">
      <c r="A74" s="9" t="str">
        <f t="shared" si="2"/>
        <v>TV Forst_mJB</v>
      </c>
      <c r="B74" s="9" t="s">
        <v>83</v>
      </c>
      <c r="C74" s="6">
        <v>6</v>
      </c>
      <c r="D74" t="s">
        <v>27</v>
      </c>
      <c r="E74" s="6">
        <v>18</v>
      </c>
      <c r="F74" s="6">
        <v>7</v>
      </c>
      <c r="G74" s="6">
        <v>0</v>
      </c>
      <c r="H74" s="6">
        <v>11</v>
      </c>
      <c r="I74" s="6">
        <v>500</v>
      </c>
      <c r="J74" t="s">
        <v>7</v>
      </c>
      <c r="K74" s="8">
        <v>558</v>
      </c>
      <c r="L74" s="6">
        <v>14</v>
      </c>
      <c r="M74" t="s">
        <v>7</v>
      </c>
      <c r="N74" s="8">
        <v>22</v>
      </c>
    </row>
    <row r="75" spans="1:14" x14ac:dyDescent="0.3">
      <c r="A75" s="9" t="str">
        <f t="shared" si="2"/>
        <v>HSG Walzbachtal_mJB</v>
      </c>
      <c r="B75" s="9" t="s">
        <v>83</v>
      </c>
      <c r="C75" s="6">
        <v>7</v>
      </c>
      <c r="D75" t="s">
        <v>20</v>
      </c>
      <c r="E75" s="6">
        <v>18</v>
      </c>
      <c r="F75" s="6">
        <v>6</v>
      </c>
      <c r="G75" s="6">
        <v>2</v>
      </c>
      <c r="H75" s="6">
        <v>10</v>
      </c>
      <c r="I75" s="6">
        <v>398</v>
      </c>
      <c r="J75" t="s">
        <v>7</v>
      </c>
      <c r="K75" s="8">
        <v>448</v>
      </c>
      <c r="L75" s="6">
        <v>14</v>
      </c>
      <c r="M75" t="s">
        <v>7</v>
      </c>
      <c r="N75" s="8">
        <v>22</v>
      </c>
    </row>
    <row r="76" spans="1:14" x14ac:dyDescent="0.3">
      <c r="A76" s="9" t="str">
        <f t="shared" si="2"/>
        <v>SG Stutensee-Weingarten_mJB</v>
      </c>
      <c r="B76" s="9" t="s">
        <v>83</v>
      </c>
      <c r="C76" s="6">
        <v>8</v>
      </c>
      <c r="D76" t="s">
        <v>11</v>
      </c>
      <c r="E76" s="6">
        <v>18</v>
      </c>
      <c r="F76" s="6">
        <v>6</v>
      </c>
      <c r="G76" s="6">
        <v>0</v>
      </c>
      <c r="H76" s="6">
        <v>12</v>
      </c>
      <c r="I76" s="6">
        <v>471</v>
      </c>
      <c r="J76" t="s">
        <v>7</v>
      </c>
      <c r="K76" s="8">
        <v>575</v>
      </c>
      <c r="L76" s="6">
        <v>12</v>
      </c>
      <c r="M76" t="s">
        <v>7</v>
      </c>
      <c r="N76" s="8">
        <v>24</v>
      </c>
    </row>
    <row r="77" spans="1:14" x14ac:dyDescent="0.3">
      <c r="A77" s="9" t="str">
        <f t="shared" si="2"/>
        <v>SG Nußloch_mJB</v>
      </c>
      <c r="B77" s="9" t="s">
        <v>83</v>
      </c>
      <c r="C77" s="6">
        <v>9</v>
      </c>
      <c r="D77" t="s">
        <v>10</v>
      </c>
      <c r="E77" s="6">
        <v>18</v>
      </c>
      <c r="F77" s="6">
        <v>5</v>
      </c>
      <c r="G77" s="6">
        <v>2</v>
      </c>
      <c r="H77" s="6">
        <v>11</v>
      </c>
      <c r="I77" s="6">
        <v>513</v>
      </c>
      <c r="J77" t="s">
        <v>7</v>
      </c>
      <c r="K77" s="8">
        <v>568</v>
      </c>
      <c r="L77" s="6">
        <v>12</v>
      </c>
      <c r="M77" t="s">
        <v>7</v>
      </c>
      <c r="N77" s="8">
        <v>24</v>
      </c>
    </row>
    <row r="78" spans="1:14" x14ac:dyDescent="0.3">
      <c r="A78" s="9" t="str">
        <f t="shared" si="2"/>
        <v>TSV Rot-Malsch_mJB</v>
      </c>
      <c r="B78" s="9" t="s">
        <v>83</v>
      </c>
      <c r="C78" s="6">
        <v>10</v>
      </c>
      <c r="D78" t="s">
        <v>205</v>
      </c>
      <c r="E78" s="6">
        <v>18</v>
      </c>
      <c r="F78" s="6">
        <v>4</v>
      </c>
      <c r="G78" s="6">
        <v>1</v>
      </c>
      <c r="H78" s="6">
        <v>13</v>
      </c>
      <c r="I78" s="6">
        <v>407</v>
      </c>
      <c r="J78" t="s">
        <v>7</v>
      </c>
      <c r="K78" s="8">
        <v>469</v>
      </c>
      <c r="L78" s="6">
        <v>9</v>
      </c>
      <c r="M78" t="s">
        <v>7</v>
      </c>
      <c r="N78" s="8">
        <v>27</v>
      </c>
    </row>
    <row r="79" spans="1:14" x14ac:dyDescent="0.3">
      <c r="A79" s="9" t="str">
        <f t="shared" si="2"/>
        <v>_</v>
      </c>
    </row>
    <row r="80" spans="1:14" ht="15.6" x14ac:dyDescent="0.35">
      <c r="A80" s="9" t="str">
        <f t="shared" si="2"/>
        <v>_</v>
      </c>
      <c r="C80" s="32" t="s">
        <v>124</v>
      </c>
    </row>
    <row r="81" spans="1:14" x14ac:dyDescent="0.3">
      <c r="A81" s="9" t="str">
        <f t="shared" si="2"/>
        <v>_</v>
      </c>
      <c r="E81" s="34" t="s">
        <v>1</v>
      </c>
      <c r="F81" s="34" t="s">
        <v>2</v>
      </c>
      <c r="G81" s="34" t="s">
        <v>3</v>
      </c>
      <c r="H81" s="34" t="s">
        <v>4</v>
      </c>
      <c r="J81" s="35" t="s">
        <v>5</v>
      </c>
      <c r="M81" s="35" t="s">
        <v>6</v>
      </c>
    </row>
    <row r="82" spans="1:14" x14ac:dyDescent="0.3">
      <c r="A82" s="9" t="str">
        <f t="shared" si="2"/>
        <v>Rhein-Neckar Löwen_mJC</v>
      </c>
      <c r="B82" s="9" t="s">
        <v>49</v>
      </c>
      <c r="C82" s="6">
        <v>1</v>
      </c>
      <c r="D82" t="s">
        <v>13</v>
      </c>
      <c r="E82" s="6">
        <v>18</v>
      </c>
      <c r="F82" s="6">
        <v>17</v>
      </c>
      <c r="G82" s="6">
        <v>1</v>
      </c>
      <c r="H82" s="6">
        <v>0</v>
      </c>
      <c r="I82" s="6">
        <v>742</v>
      </c>
      <c r="J82" t="s">
        <v>7</v>
      </c>
      <c r="K82" s="8">
        <v>393</v>
      </c>
      <c r="L82" s="6">
        <v>35</v>
      </c>
      <c r="M82" t="s">
        <v>7</v>
      </c>
      <c r="N82" s="8">
        <v>1</v>
      </c>
    </row>
    <row r="83" spans="1:14" x14ac:dyDescent="0.3">
      <c r="A83" s="9" t="str">
        <f t="shared" si="2"/>
        <v>HG Oftersheim/Schwetzingen_mJC</v>
      </c>
      <c r="B83" s="9" t="s">
        <v>49</v>
      </c>
      <c r="C83" s="6">
        <v>2</v>
      </c>
      <c r="D83" t="s">
        <v>8</v>
      </c>
      <c r="E83" s="6">
        <v>18</v>
      </c>
      <c r="F83" s="6">
        <v>15</v>
      </c>
      <c r="G83" s="6">
        <v>0</v>
      </c>
      <c r="H83" s="6">
        <v>3</v>
      </c>
      <c r="I83" s="6">
        <v>597</v>
      </c>
      <c r="J83" t="s">
        <v>7</v>
      </c>
      <c r="K83" s="8">
        <v>474</v>
      </c>
      <c r="L83" s="6">
        <v>30</v>
      </c>
      <c r="M83" t="s">
        <v>7</v>
      </c>
      <c r="N83" s="8">
        <v>6</v>
      </c>
    </row>
    <row r="84" spans="1:14" x14ac:dyDescent="0.3">
      <c r="A84" s="9" t="str">
        <f t="shared" si="2"/>
        <v>SG Leutershausen_mJC</v>
      </c>
      <c r="B84" s="9" t="s">
        <v>49</v>
      </c>
      <c r="C84" s="6">
        <v>3</v>
      </c>
      <c r="D84" t="s">
        <v>47</v>
      </c>
      <c r="E84" s="6">
        <v>18</v>
      </c>
      <c r="F84" s="6">
        <v>14</v>
      </c>
      <c r="G84" s="6">
        <v>1</v>
      </c>
      <c r="H84" s="6">
        <v>3</v>
      </c>
      <c r="I84" s="6">
        <v>573</v>
      </c>
      <c r="J84" t="s">
        <v>7</v>
      </c>
      <c r="K84" s="8">
        <v>480</v>
      </c>
      <c r="L84" s="6">
        <v>29</v>
      </c>
      <c r="M84" t="s">
        <v>7</v>
      </c>
      <c r="N84" s="8">
        <v>7</v>
      </c>
    </row>
    <row r="85" spans="1:14" x14ac:dyDescent="0.3">
      <c r="A85" s="9" t="str">
        <f t="shared" si="2"/>
        <v>SG Pforzheim/Eutingen_mJC</v>
      </c>
      <c r="B85" s="9" t="s">
        <v>49</v>
      </c>
      <c r="C85" s="6">
        <v>4</v>
      </c>
      <c r="D85" t="s">
        <v>33</v>
      </c>
      <c r="E85" s="6">
        <v>18</v>
      </c>
      <c r="F85" s="6">
        <v>12</v>
      </c>
      <c r="G85" s="6">
        <v>1</v>
      </c>
      <c r="H85" s="6">
        <v>5</v>
      </c>
      <c r="I85" s="6">
        <v>542</v>
      </c>
      <c r="J85" t="s">
        <v>7</v>
      </c>
      <c r="K85" s="8">
        <v>392</v>
      </c>
      <c r="L85" s="6">
        <v>25</v>
      </c>
      <c r="M85" t="s">
        <v>7</v>
      </c>
      <c r="N85" s="8">
        <v>11</v>
      </c>
    </row>
    <row r="86" spans="1:14" x14ac:dyDescent="0.3">
      <c r="A86" s="9" t="str">
        <f t="shared" si="2"/>
        <v>TSV Rot-Malsch_mJC</v>
      </c>
      <c r="B86" s="9" t="s">
        <v>49</v>
      </c>
      <c r="C86" s="6">
        <v>5</v>
      </c>
      <c r="D86" t="s">
        <v>205</v>
      </c>
      <c r="E86" s="6">
        <v>18</v>
      </c>
      <c r="F86" s="6">
        <v>8</v>
      </c>
      <c r="G86" s="6">
        <v>1</v>
      </c>
      <c r="H86" s="6">
        <v>9</v>
      </c>
      <c r="I86" s="6">
        <v>488</v>
      </c>
      <c r="J86" t="s">
        <v>7</v>
      </c>
      <c r="K86" s="8">
        <v>537</v>
      </c>
      <c r="L86" s="6">
        <v>17</v>
      </c>
      <c r="M86" t="s">
        <v>7</v>
      </c>
      <c r="N86" s="8">
        <v>19</v>
      </c>
    </row>
    <row r="87" spans="1:14" x14ac:dyDescent="0.3">
      <c r="A87" s="9" t="str">
        <f t="shared" si="2"/>
        <v>Handball Wölfe Plankstadt e.V._mJC</v>
      </c>
      <c r="B87" s="9" t="s">
        <v>49</v>
      </c>
      <c r="C87" s="6">
        <v>6</v>
      </c>
      <c r="D87" t="s">
        <v>637</v>
      </c>
      <c r="E87" s="6">
        <v>18</v>
      </c>
      <c r="F87" s="6">
        <v>6</v>
      </c>
      <c r="G87" s="6">
        <v>1</v>
      </c>
      <c r="H87" s="6">
        <v>11</v>
      </c>
      <c r="I87" s="6">
        <v>460</v>
      </c>
      <c r="J87" t="s">
        <v>7</v>
      </c>
      <c r="K87" s="8">
        <v>567</v>
      </c>
      <c r="L87" s="6">
        <v>13</v>
      </c>
      <c r="M87" t="s">
        <v>7</v>
      </c>
      <c r="N87" s="8">
        <v>23</v>
      </c>
    </row>
    <row r="88" spans="1:14" x14ac:dyDescent="0.3">
      <c r="A88" s="9" t="str">
        <f t="shared" si="2"/>
        <v>TV Forst_mJC</v>
      </c>
      <c r="B88" s="9" t="s">
        <v>49</v>
      </c>
      <c r="C88" s="6">
        <v>7</v>
      </c>
      <c r="D88" t="s">
        <v>27</v>
      </c>
      <c r="E88" s="6">
        <v>18</v>
      </c>
      <c r="F88" s="6">
        <v>4</v>
      </c>
      <c r="G88" s="6">
        <v>2</v>
      </c>
      <c r="H88" s="6">
        <v>12</v>
      </c>
      <c r="I88" s="6">
        <v>467</v>
      </c>
      <c r="J88" t="s">
        <v>7</v>
      </c>
      <c r="K88" s="8">
        <v>577</v>
      </c>
      <c r="L88" s="6">
        <v>10</v>
      </c>
      <c r="M88" t="s">
        <v>7</v>
      </c>
      <c r="N88" s="8">
        <v>26</v>
      </c>
    </row>
    <row r="89" spans="1:14" x14ac:dyDescent="0.3">
      <c r="A89" s="9" t="str">
        <f t="shared" si="2"/>
        <v>TSG Wiesloch_mJC</v>
      </c>
      <c r="B89" s="9" t="s">
        <v>49</v>
      </c>
      <c r="C89" s="6">
        <v>8</v>
      </c>
      <c r="D89" t="s">
        <v>138</v>
      </c>
      <c r="E89" s="6">
        <v>18</v>
      </c>
      <c r="F89" s="6">
        <v>4</v>
      </c>
      <c r="G89" s="6">
        <v>0</v>
      </c>
      <c r="H89" s="6">
        <v>14</v>
      </c>
      <c r="I89" s="6">
        <v>479</v>
      </c>
      <c r="J89" t="s">
        <v>7</v>
      </c>
      <c r="K89" s="8">
        <v>595</v>
      </c>
      <c r="L89" s="6">
        <v>8</v>
      </c>
      <c r="M89" t="s">
        <v>7</v>
      </c>
      <c r="N89" s="8">
        <v>28</v>
      </c>
    </row>
    <row r="90" spans="1:14" x14ac:dyDescent="0.3">
      <c r="A90" s="9" t="str">
        <f t="shared" si="2"/>
        <v>SG Heidelsheim/Helmsheim/Gondelsheim_mJC</v>
      </c>
      <c r="B90" s="9" t="s">
        <v>49</v>
      </c>
      <c r="C90" s="6">
        <v>9</v>
      </c>
      <c r="D90" t="s">
        <v>24</v>
      </c>
      <c r="E90" s="6">
        <v>18</v>
      </c>
      <c r="F90" s="6">
        <v>3</v>
      </c>
      <c r="G90" s="6">
        <v>1</v>
      </c>
      <c r="H90" s="6">
        <v>14</v>
      </c>
      <c r="I90" s="6">
        <v>437</v>
      </c>
      <c r="J90" t="s">
        <v>7</v>
      </c>
      <c r="K90" s="8">
        <v>578</v>
      </c>
      <c r="L90" s="6">
        <v>7</v>
      </c>
      <c r="M90" t="s">
        <v>7</v>
      </c>
      <c r="N90" s="8">
        <v>29</v>
      </c>
    </row>
    <row r="91" spans="1:14" x14ac:dyDescent="0.3">
      <c r="A91" s="9" t="str">
        <f t="shared" si="2"/>
        <v>TSV Rintheim_mJC</v>
      </c>
      <c r="B91" s="9" t="s">
        <v>49</v>
      </c>
      <c r="C91" s="6">
        <v>10</v>
      </c>
      <c r="D91" t="s">
        <v>9</v>
      </c>
      <c r="E91" s="6">
        <v>18</v>
      </c>
      <c r="F91" s="6">
        <v>3</v>
      </c>
      <c r="G91" s="6">
        <v>0</v>
      </c>
      <c r="H91" s="6">
        <v>15</v>
      </c>
      <c r="I91" s="6">
        <v>459</v>
      </c>
      <c r="J91" t="s">
        <v>7</v>
      </c>
      <c r="K91" s="8">
        <v>651</v>
      </c>
      <c r="L91" s="6">
        <v>6</v>
      </c>
      <c r="M91" t="s">
        <v>7</v>
      </c>
      <c r="N91" s="8">
        <v>30</v>
      </c>
    </row>
    <row r="92" spans="1:14" x14ac:dyDescent="0.3">
      <c r="A92" s="9" t="str">
        <f t="shared" si="2"/>
        <v>_</v>
      </c>
    </row>
    <row r="93" spans="1:14" ht="15.6" x14ac:dyDescent="0.35">
      <c r="A93" s="9" t="str">
        <f t="shared" si="2"/>
        <v>_</v>
      </c>
      <c r="C93" s="32" t="s">
        <v>125</v>
      </c>
    </row>
    <row r="94" spans="1:14" x14ac:dyDescent="0.3">
      <c r="A94" s="9" t="str">
        <f t="shared" si="2"/>
        <v>_</v>
      </c>
      <c r="E94" s="34" t="s">
        <v>1</v>
      </c>
      <c r="F94" s="34" t="s">
        <v>2</v>
      </c>
      <c r="G94" s="34" t="s">
        <v>3</v>
      </c>
      <c r="H94" s="34" t="s">
        <v>4</v>
      </c>
      <c r="J94" s="35" t="s">
        <v>5</v>
      </c>
      <c r="M94" s="35" t="s">
        <v>6</v>
      </c>
    </row>
    <row r="95" spans="1:14" x14ac:dyDescent="0.3">
      <c r="A95" s="9" t="str">
        <f t="shared" si="2"/>
        <v>TV Sinsheim_wJA</v>
      </c>
      <c r="B95" s="9" t="s">
        <v>50</v>
      </c>
      <c r="C95" s="6">
        <v>1</v>
      </c>
      <c r="D95" t="s">
        <v>40</v>
      </c>
      <c r="E95" s="6">
        <v>14</v>
      </c>
      <c r="F95" s="6">
        <v>13</v>
      </c>
      <c r="G95" s="6">
        <v>1</v>
      </c>
      <c r="H95" s="6">
        <v>0</v>
      </c>
      <c r="I95" s="6">
        <v>441</v>
      </c>
      <c r="J95" t="s">
        <v>7</v>
      </c>
      <c r="K95" s="8">
        <v>320</v>
      </c>
      <c r="L95" s="6">
        <v>27</v>
      </c>
      <c r="M95" t="s">
        <v>7</v>
      </c>
      <c r="N95" s="8">
        <v>1</v>
      </c>
    </row>
    <row r="96" spans="1:14" x14ac:dyDescent="0.3">
      <c r="A96" s="9" t="str">
        <f t="shared" si="2"/>
        <v>TB Pforzheim_wJA</v>
      </c>
      <c r="B96" s="9" t="s">
        <v>50</v>
      </c>
      <c r="C96" s="6">
        <v>2</v>
      </c>
      <c r="D96" t="s">
        <v>35</v>
      </c>
      <c r="E96" s="6">
        <v>14</v>
      </c>
      <c r="F96" s="6">
        <v>9</v>
      </c>
      <c r="G96" s="6">
        <v>1</v>
      </c>
      <c r="H96" s="6">
        <v>4</v>
      </c>
      <c r="I96" s="6">
        <v>439</v>
      </c>
      <c r="J96" t="s">
        <v>7</v>
      </c>
      <c r="K96" s="8">
        <v>361</v>
      </c>
      <c r="L96" s="6">
        <v>19</v>
      </c>
      <c r="M96" t="s">
        <v>7</v>
      </c>
      <c r="N96" s="8">
        <v>9</v>
      </c>
    </row>
    <row r="97" spans="1:18" x14ac:dyDescent="0.3">
      <c r="A97" s="9" t="str">
        <f t="shared" si="2"/>
        <v>HSG Walzbachtal_wJA</v>
      </c>
      <c r="B97" s="9" t="s">
        <v>50</v>
      </c>
      <c r="C97" s="6">
        <v>3</v>
      </c>
      <c r="D97" t="s">
        <v>20</v>
      </c>
      <c r="E97" s="6">
        <v>14</v>
      </c>
      <c r="F97" s="6">
        <v>8</v>
      </c>
      <c r="G97" s="6">
        <v>2</v>
      </c>
      <c r="H97" s="6">
        <v>4</v>
      </c>
      <c r="I97" s="6">
        <v>415</v>
      </c>
      <c r="J97" t="s">
        <v>7</v>
      </c>
      <c r="K97" s="8">
        <v>357</v>
      </c>
      <c r="L97" s="6">
        <v>18</v>
      </c>
      <c r="M97" t="s">
        <v>7</v>
      </c>
      <c r="N97" s="8">
        <v>10</v>
      </c>
    </row>
    <row r="98" spans="1:18" x14ac:dyDescent="0.3">
      <c r="A98" s="9" t="str">
        <f t="shared" si="2"/>
        <v>SG Schwarzbachtal_wJA</v>
      </c>
      <c r="B98" s="9" t="s">
        <v>50</v>
      </c>
      <c r="C98" s="6">
        <v>4</v>
      </c>
      <c r="D98" t="s">
        <v>139</v>
      </c>
      <c r="E98" s="6">
        <v>14</v>
      </c>
      <c r="F98" s="6">
        <v>7</v>
      </c>
      <c r="G98" s="6">
        <v>1</v>
      </c>
      <c r="H98" s="6">
        <v>6</v>
      </c>
      <c r="I98" s="6">
        <v>408</v>
      </c>
      <c r="J98" t="s">
        <v>7</v>
      </c>
      <c r="K98" s="8">
        <v>343</v>
      </c>
      <c r="L98" s="6">
        <v>15</v>
      </c>
      <c r="M98" t="s">
        <v>7</v>
      </c>
      <c r="N98" s="8">
        <v>13</v>
      </c>
    </row>
    <row r="99" spans="1:18" x14ac:dyDescent="0.3">
      <c r="A99" s="9" t="str">
        <f t="shared" si="2"/>
        <v>Rhein-Neckar Löwen_wJA</v>
      </c>
      <c r="B99" s="9" t="s">
        <v>50</v>
      </c>
      <c r="C99" s="6">
        <v>5</v>
      </c>
      <c r="D99" t="s">
        <v>13</v>
      </c>
      <c r="E99" s="6">
        <v>14</v>
      </c>
      <c r="F99" s="6">
        <v>6</v>
      </c>
      <c r="G99" s="6">
        <v>0</v>
      </c>
      <c r="H99" s="6">
        <v>8</v>
      </c>
      <c r="I99" s="6">
        <v>306</v>
      </c>
      <c r="J99" t="s">
        <v>7</v>
      </c>
      <c r="K99" s="8">
        <v>312</v>
      </c>
      <c r="L99" s="6">
        <v>12</v>
      </c>
      <c r="M99" t="s">
        <v>7</v>
      </c>
      <c r="N99" s="8">
        <v>16</v>
      </c>
    </row>
    <row r="100" spans="1:18" x14ac:dyDescent="0.3">
      <c r="A100" s="9" t="str">
        <f t="shared" si="2"/>
        <v>TV Bammental_wJA</v>
      </c>
      <c r="B100" s="9" t="s">
        <v>50</v>
      </c>
      <c r="C100" s="6">
        <v>6</v>
      </c>
      <c r="D100" t="s">
        <v>36</v>
      </c>
      <c r="E100" s="6">
        <v>14</v>
      </c>
      <c r="F100" s="6">
        <v>5</v>
      </c>
      <c r="G100" s="6">
        <v>0</v>
      </c>
      <c r="H100" s="6">
        <v>9</v>
      </c>
      <c r="I100" s="6">
        <v>329</v>
      </c>
      <c r="J100" t="s">
        <v>7</v>
      </c>
      <c r="K100" s="8">
        <v>361</v>
      </c>
      <c r="L100" s="6">
        <v>10</v>
      </c>
      <c r="M100" t="s">
        <v>7</v>
      </c>
      <c r="N100" s="8">
        <v>18</v>
      </c>
    </row>
    <row r="101" spans="1:18" x14ac:dyDescent="0.3">
      <c r="A101" s="9" t="str">
        <f t="shared" si="2"/>
        <v>ASG Eggenstein-Leopoldshafen_wJA</v>
      </c>
      <c r="B101" s="9" t="s">
        <v>50</v>
      </c>
      <c r="C101" s="6">
        <v>7</v>
      </c>
      <c r="D101" t="s">
        <v>204</v>
      </c>
      <c r="E101" s="6">
        <v>14</v>
      </c>
      <c r="F101" s="6">
        <v>4</v>
      </c>
      <c r="G101" s="6">
        <v>1</v>
      </c>
      <c r="H101" s="6">
        <v>9</v>
      </c>
      <c r="I101" s="6">
        <v>313</v>
      </c>
      <c r="J101" t="s">
        <v>7</v>
      </c>
      <c r="K101" s="8">
        <v>360</v>
      </c>
      <c r="L101" s="6">
        <v>9</v>
      </c>
      <c r="M101" t="s">
        <v>7</v>
      </c>
      <c r="N101" s="8">
        <v>19</v>
      </c>
    </row>
    <row r="102" spans="1:18" x14ac:dyDescent="0.3">
      <c r="A102" s="9" t="str">
        <f t="shared" si="2"/>
        <v>TSV Graben-Neudorf_wJA</v>
      </c>
      <c r="B102" s="9" t="s">
        <v>50</v>
      </c>
      <c r="C102" s="6">
        <v>8</v>
      </c>
      <c r="D102" t="s">
        <v>241</v>
      </c>
      <c r="E102" s="6">
        <v>14</v>
      </c>
      <c r="F102" s="6">
        <v>1</v>
      </c>
      <c r="G102" s="6">
        <v>0</v>
      </c>
      <c r="H102" s="6">
        <v>13</v>
      </c>
      <c r="I102" s="6">
        <v>210</v>
      </c>
      <c r="J102" t="s">
        <v>7</v>
      </c>
      <c r="K102" s="8">
        <v>447</v>
      </c>
      <c r="L102" s="6">
        <v>2</v>
      </c>
      <c r="M102" t="s">
        <v>7</v>
      </c>
      <c r="N102" s="8">
        <v>26</v>
      </c>
    </row>
    <row r="103" spans="1:18" x14ac:dyDescent="0.3">
      <c r="A103" s="9" t="str">
        <f t="shared" si="2"/>
        <v>_</v>
      </c>
      <c r="P103" s="5"/>
      <c r="Q103" s="5"/>
      <c r="R103" s="5"/>
    </row>
    <row r="104" spans="1:18" ht="15.6" x14ac:dyDescent="0.35">
      <c r="A104" s="9" t="str">
        <f t="shared" si="2"/>
        <v>_</v>
      </c>
      <c r="C104" s="32" t="s">
        <v>128</v>
      </c>
      <c r="P104" s="6"/>
      <c r="Q104" s="6"/>
      <c r="R104" s="6"/>
    </row>
    <row r="105" spans="1:18" x14ac:dyDescent="0.3">
      <c r="A105" s="9" t="str">
        <f t="shared" si="2"/>
        <v>_</v>
      </c>
      <c r="E105" s="34" t="s">
        <v>1</v>
      </c>
      <c r="F105" s="34" t="s">
        <v>2</v>
      </c>
      <c r="G105" s="34" t="s">
        <v>3</v>
      </c>
      <c r="H105" s="34" t="s">
        <v>4</v>
      </c>
      <c r="J105" s="35" t="s">
        <v>5</v>
      </c>
      <c r="M105" s="35" t="s">
        <v>6</v>
      </c>
      <c r="P105" s="6"/>
      <c r="Q105" s="6"/>
      <c r="R105" s="6"/>
    </row>
    <row r="106" spans="1:18" x14ac:dyDescent="0.3">
      <c r="A106" s="9" t="str">
        <f t="shared" si="2"/>
        <v>TSV Rintheim_wJB</v>
      </c>
      <c r="B106" s="9" t="s">
        <v>51</v>
      </c>
      <c r="C106" s="6">
        <v>1</v>
      </c>
      <c r="D106" t="s">
        <v>9</v>
      </c>
      <c r="E106" s="6">
        <v>16</v>
      </c>
      <c r="F106" s="6">
        <v>14</v>
      </c>
      <c r="G106" s="6">
        <v>1</v>
      </c>
      <c r="H106" s="6">
        <v>1</v>
      </c>
      <c r="I106" s="6">
        <v>537</v>
      </c>
      <c r="J106" t="s">
        <v>7</v>
      </c>
      <c r="K106" s="8">
        <v>357</v>
      </c>
      <c r="L106" s="6">
        <v>29</v>
      </c>
      <c r="M106" t="s">
        <v>7</v>
      </c>
      <c r="N106" s="8">
        <v>3</v>
      </c>
      <c r="P106" s="6"/>
      <c r="Q106" s="6"/>
      <c r="R106" s="6"/>
    </row>
    <row r="107" spans="1:18" x14ac:dyDescent="0.3">
      <c r="A107" s="9" t="str">
        <f t="shared" si="2"/>
        <v>TV Schriesheim_wJB</v>
      </c>
      <c r="B107" s="9" t="s">
        <v>51</v>
      </c>
      <c r="C107" s="6">
        <v>2</v>
      </c>
      <c r="D107" t="s">
        <v>12</v>
      </c>
      <c r="E107" s="6">
        <v>16</v>
      </c>
      <c r="F107" s="6">
        <v>13</v>
      </c>
      <c r="G107" s="6">
        <v>0</v>
      </c>
      <c r="H107" s="6">
        <v>3</v>
      </c>
      <c r="I107" s="6">
        <v>491</v>
      </c>
      <c r="J107" t="s">
        <v>7</v>
      </c>
      <c r="K107" s="8">
        <v>309</v>
      </c>
      <c r="L107" s="6">
        <v>26</v>
      </c>
      <c r="M107" t="s">
        <v>7</v>
      </c>
      <c r="N107" s="8">
        <v>6</v>
      </c>
      <c r="P107" s="6"/>
      <c r="Q107" s="6"/>
      <c r="R107" s="6"/>
    </row>
    <row r="108" spans="1:18" x14ac:dyDescent="0.3">
      <c r="A108" s="9" t="str">
        <f t="shared" si="2"/>
        <v>TV Sinsheim_wJB</v>
      </c>
      <c r="B108" s="9" t="s">
        <v>51</v>
      </c>
      <c r="C108" s="6">
        <v>3</v>
      </c>
      <c r="D108" t="s">
        <v>40</v>
      </c>
      <c r="E108" s="6">
        <v>16</v>
      </c>
      <c r="F108" s="6">
        <v>12</v>
      </c>
      <c r="G108" s="6">
        <v>1</v>
      </c>
      <c r="H108" s="6">
        <v>3</v>
      </c>
      <c r="I108" s="6">
        <v>453</v>
      </c>
      <c r="J108" t="s">
        <v>7</v>
      </c>
      <c r="K108" s="8">
        <v>323</v>
      </c>
      <c r="L108" s="6">
        <v>25</v>
      </c>
      <c r="M108" t="s">
        <v>7</v>
      </c>
      <c r="N108" s="8">
        <v>7</v>
      </c>
      <c r="P108" s="6"/>
      <c r="Q108" s="6"/>
      <c r="R108" s="6"/>
    </row>
    <row r="109" spans="1:18" x14ac:dyDescent="0.3">
      <c r="A109" s="9" t="str">
        <f t="shared" si="2"/>
        <v>TSG Ketsch_wJB</v>
      </c>
      <c r="B109" s="9" t="s">
        <v>51</v>
      </c>
      <c r="C109" s="6">
        <v>4</v>
      </c>
      <c r="D109" t="s">
        <v>41</v>
      </c>
      <c r="E109" s="6">
        <v>16</v>
      </c>
      <c r="F109" s="6">
        <v>11</v>
      </c>
      <c r="G109" s="6">
        <v>1</v>
      </c>
      <c r="H109" s="6">
        <v>4</v>
      </c>
      <c r="I109" s="6">
        <v>363</v>
      </c>
      <c r="J109" t="s">
        <v>7</v>
      </c>
      <c r="K109" s="8">
        <v>302</v>
      </c>
      <c r="L109" s="6">
        <v>23</v>
      </c>
      <c r="M109" t="s">
        <v>7</v>
      </c>
      <c r="N109" s="8">
        <v>9</v>
      </c>
      <c r="P109" s="6"/>
      <c r="Q109" s="6"/>
      <c r="R109" s="6"/>
    </row>
    <row r="110" spans="1:18" x14ac:dyDescent="0.3">
      <c r="A110" s="9" t="str">
        <f t="shared" si="2"/>
        <v>HC Mannheim-Vogelstang_wJB</v>
      </c>
      <c r="B110" s="9" t="s">
        <v>51</v>
      </c>
      <c r="C110" s="6">
        <v>5</v>
      </c>
      <c r="D110" t="s">
        <v>131</v>
      </c>
      <c r="E110" s="6">
        <v>16</v>
      </c>
      <c r="F110" s="6">
        <v>8</v>
      </c>
      <c r="G110" s="6">
        <v>1</v>
      </c>
      <c r="H110" s="6">
        <v>7</v>
      </c>
      <c r="I110" s="6">
        <v>472</v>
      </c>
      <c r="J110" t="s">
        <v>7</v>
      </c>
      <c r="K110" s="8">
        <v>385</v>
      </c>
      <c r="L110" s="6">
        <v>17</v>
      </c>
      <c r="M110" t="s">
        <v>7</v>
      </c>
      <c r="N110" s="8">
        <v>15</v>
      </c>
      <c r="P110" s="6"/>
      <c r="Q110" s="6"/>
      <c r="R110" s="6"/>
    </row>
    <row r="111" spans="1:18" x14ac:dyDescent="0.3">
      <c r="A111" s="9" t="str">
        <f t="shared" si="2"/>
        <v>ASG Ispringen/Pforzheim_wJB</v>
      </c>
      <c r="B111" s="9" t="s">
        <v>51</v>
      </c>
      <c r="C111" s="6">
        <v>6</v>
      </c>
      <c r="D111" t="s">
        <v>248</v>
      </c>
      <c r="E111" s="6">
        <v>16</v>
      </c>
      <c r="F111" s="6">
        <v>6</v>
      </c>
      <c r="G111" s="6">
        <v>0</v>
      </c>
      <c r="H111" s="6">
        <v>10</v>
      </c>
      <c r="I111" s="6">
        <v>329</v>
      </c>
      <c r="J111" t="s">
        <v>7</v>
      </c>
      <c r="K111" s="8">
        <v>431</v>
      </c>
      <c r="L111" s="6">
        <v>12</v>
      </c>
      <c r="M111" t="s">
        <v>7</v>
      </c>
      <c r="N111" s="8">
        <v>20</v>
      </c>
      <c r="P111" s="6"/>
      <c r="Q111" s="6"/>
      <c r="R111" s="6"/>
    </row>
    <row r="112" spans="1:18" x14ac:dyDescent="0.3">
      <c r="A112" s="9" t="str">
        <f t="shared" si="2"/>
        <v>HG Oftersheim/Schwetzingen_wJB</v>
      </c>
      <c r="B112" s="9" t="s">
        <v>51</v>
      </c>
      <c r="C112" s="6">
        <v>7</v>
      </c>
      <c r="D112" t="s">
        <v>8</v>
      </c>
      <c r="E112" s="6">
        <v>16</v>
      </c>
      <c r="F112" s="6">
        <v>2</v>
      </c>
      <c r="G112" s="6">
        <v>1</v>
      </c>
      <c r="H112" s="6">
        <v>13</v>
      </c>
      <c r="I112" s="6">
        <v>244</v>
      </c>
      <c r="J112" t="s">
        <v>7</v>
      </c>
      <c r="K112" s="8">
        <v>403</v>
      </c>
      <c r="L112" s="6">
        <v>5</v>
      </c>
      <c r="M112" t="s">
        <v>7</v>
      </c>
      <c r="N112" s="8">
        <v>27</v>
      </c>
      <c r="P112" s="6"/>
      <c r="Q112" s="6"/>
      <c r="R112" s="6"/>
    </row>
    <row r="113" spans="1:18" x14ac:dyDescent="0.3">
      <c r="A113" s="9" t="str">
        <f t="shared" si="2"/>
        <v>HSG Dielheim/Malschenberg_wJB</v>
      </c>
      <c r="B113" s="9" t="s">
        <v>51</v>
      </c>
      <c r="C113" s="6">
        <v>8</v>
      </c>
      <c r="D113" t="s">
        <v>623</v>
      </c>
      <c r="E113" s="6">
        <v>16</v>
      </c>
      <c r="F113" s="6">
        <v>2</v>
      </c>
      <c r="G113" s="6">
        <v>0</v>
      </c>
      <c r="H113" s="6">
        <v>14</v>
      </c>
      <c r="I113" s="6">
        <v>258</v>
      </c>
      <c r="J113" t="s">
        <v>7</v>
      </c>
      <c r="K113" s="8">
        <v>432</v>
      </c>
      <c r="L113" s="6">
        <v>4</v>
      </c>
      <c r="M113" t="s">
        <v>7</v>
      </c>
      <c r="N113" s="8">
        <v>28</v>
      </c>
      <c r="P113" s="6"/>
      <c r="Q113" s="6"/>
      <c r="R113" s="6"/>
    </row>
    <row r="114" spans="1:18" x14ac:dyDescent="0.3">
      <c r="A114" s="9" t="str">
        <f t="shared" si="2"/>
        <v>TV Bammental_wJB</v>
      </c>
      <c r="B114" s="9" t="s">
        <v>51</v>
      </c>
      <c r="C114" s="6">
        <v>9</v>
      </c>
      <c r="D114" t="s">
        <v>36</v>
      </c>
      <c r="E114" s="6">
        <v>16</v>
      </c>
      <c r="F114" s="6">
        <v>1</v>
      </c>
      <c r="G114" s="6">
        <v>1</v>
      </c>
      <c r="H114" s="6">
        <v>14</v>
      </c>
      <c r="I114" s="6">
        <v>274</v>
      </c>
      <c r="J114" t="s">
        <v>7</v>
      </c>
      <c r="K114" s="8">
        <v>479</v>
      </c>
      <c r="L114" s="6">
        <v>3</v>
      </c>
      <c r="M114" t="s">
        <v>7</v>
      </c>
      <c r="N114" s="8">
        <v>29</v>
      </c>
      <c r="P114" s="6"/>
      <c r="Q114" s="6"/>
      <c r="R114" s="6"/>
    </row>
    <row r="115" spans="1:18" x14ac:dyDescent="0.3">
      <c r="A115" s="9" t="str">
        <f t="shared" si="2"/>
        <v>_</v>
      </c>
      <c r="P115" s="6"/>
      <c r="Q115" s="6"/>
      <c r="R115" s="6"/>
    </row>
    <row r="116" spans="1:18" ht="15.6" x14ac:dyDescent="0.35">
      <c r="A116" s="9" t="str">
        <f t="shared" si="2"/>
        <v>_</v>
      </c>
      <c r="C116" s="32" t="s">
        <v>130</v>
      </c>
    </row>
    <row r="117" spans="1:18" x14ac:dyDescent="0.3">
      <c r="A117" s="9" t="str">
        <f t="shared" si="2"/>
        <v>_</v>
      </c>
      <c r="E117" s="34" t="s">
        <v>1</v>
      </c>
      <c r="F117" s="34" t="s">
        <v>2</v>
      </c>
      <c r="G117" s="34" t="s">
        <v>3</v>
      </c>
      <c r="H117" s="34" t="s">
        <v>4</v>
      </c>
      <c r="J117" s="35" t="s">
        <v>5</v>
      </c>
      <c r="M117" s="35" t="s">
        <v>6</v>
      </c>
    </row>
    <row r="118" spans="1:18" x14ac:dyDescent="0.3">
      <c r="A118" s="9" t="str">
        <f t="shared" si="2"/>
        <v>HC Mannheim-Vogelstang_wJC</v>
      </c>
      <c r="B118" s="9" t="s">
        <v>52</v>
      </c>
      <c r="C118" s="6">
        <v>1</v>
      </c>
      <c r="D118" t="s">
        <v>131</v>
      </c>
      <c r="E118" s="6">
        <v>18</v>
      </c>
      <c r="F118" s="6">
        <v>18</v>
      </c>
      <c r="G118" s="6">
        <v>0</v>
      </c>
      <c r="H118" s="6">
        <v>0</v>
      </c>
      <c r="I118" s="6">
        <v>569</v>
      </c>
      <c r="J118" t="s">
        <v>7</v>
      </c>
      <c r="K118" s="8">
        <v>264</v>
      </c>
      <c r="L118" s="6">
        <v>36</v>
      </c>
      <c r="M118" t="s">
        <v>7</v>
      </c>
      <c r="N118" s="8">
        <v>0</v>
      </c>
    </row>
    <row r="119" spans="1:18" x14ac:dyDescent="0.3">
      <c r="A119" s="9" t="str">
        <f t="shared" ref="A119:A183" si="4">CONCATENATE(D119,"_",LEFT(B119,3))</f>
        <v>MSG Leutershausen/Heddesheim/Saase_wJC</v>
      </c>
      <c r="B119" s="9" t="s">
        <v>52</v>
      </c>
      <c r="C119" s="6">
        <v>2</v>
      </c>
      <c r="D119" t="s">
        <v>172</v>
      </c>
      <c r="E119" s="6">
        <v>18</v>
      </c>
      <c r="F119" s="6">
        <v>12</v>
      </c>
      <c r="G119" s="6">
        <v>1</v>
      </c>
      <c r="H119" s="6">
        <v>5</v>
      </c>
      <c r="I119" s="6">
        <v>454</v>
      </c>
      <c r="J119" t="s">
        <v>7</v>
      </c>
      <c r="K119" s="8">
        <v>419</v>
      </c>
      <c r="L119" s="6">
        <v>25</v>
      </c>
      <c r="M119" t="s">
        <v>7</v>
      </c>
      <c r="N119" s="8">
        <v>11</v>
      </c>
    </row>
    <row r="120" spans="1:18" x14ac:dyDescent="0.3">
      <c r="A120" s="9" t="str">
        <f t="shared" si="4"/>
        <v>ASG Eggenstein-Leopoldshafen_wJC</v>
      </c>
      <c r="B120" s="9" t="s">
        <v>52</v>
      </c>
      <c r="C120" s="6">
        <v>3</v>
      </c>
      <c r="D120" t="s">
        <v>204</v>
      </c>
      <c r="E120" s="6">
        <v>18</v>
      </c>
      <c r="F120" s="6">
        <v>10</v>
      </c>
      <c r="G120" s="6">
        <v>2</v>
      </c>
      <c r="H120" s="6">
        <v>6</v>
      </c>
      <c r="I120" s="6">
        <v>521</v>
      </c>
      <c r="J120" t="s">
        <v>7</v>
      </c>
      <c r="K120" s="8">
        <v>496</v>
      </c>
      <c r="L120" s="6">
        <v>22</v>
      </c>
      <c r="M120" t="s">
        <v>7</v>
      </c>
      <c r="N120" s="8">
        <v>14</v>
      </c>
    </row>
    <row r="121" spans="1:18" x14ac:dyDescent="0.3">
      <c r="A121" s="9" t="str">
        <f t="shared" si="4"/>
        <v>TSG Ketsch_wJC</v>
      </c>
      <c r="B121" s="9" t="s">
        <v>52</v>
      </c>
      <c r="C121" s="6">
        <v>4</v>
      </c>
      <c r="D121" t="s">
        <v>41</v>
      </c>
      <c r="E121" s="6">
        <v>18</v>
      </c>
      <c r="F121" s="6">
        <v>10</v>
      </c>
      <c r="G121" s="6">
        <v>1</v>
      </c>
      <c r="H121" s="6">
        <v>7</v>
      </c>
      <c r="I121" s="6">
        <v>426</v>
      </c>
      <c r="J121" t="s">
        <v>7</v>
      </c>
      <c r="K121" s="8">
        <v>422</v>
      </c>
      <c r="L121" s="6">
        <v>21</v>
      </c>
      <c r="M121" t="s">
        <v>7</v>
      </c>
      <c r="N121" s="8">
        <v>15</v>
      </c>
    </row>
    <row r="122" spans="1:18" x14ac:dyDescent="0.3">
      <c r="A122" s="9" t="str">
        <f t="shared" si="4"/>
        <v>HSG Dielheim/Malschenberg_wJC</v>
      </c>
      <c r="B122" s="9" t="s">
        <v>52</v>
      </c>
      <c r="C122" s="6">
        <v>5</v>
      </c>
      <c r="D122" t="s">
        <v>623</v>
      </c>
      <c r="E122" s="6">
        <v>18</v>
      </c>
      <c r="F122" s="6">
        <v>10</v>
      </c>
      <c r="G122" s="6">
        <v>0</v>
      </c>
      <c r="H122" s="6">
        <v>8</v>
      </c>
      <c r="I122" s="6">
        <v>412</v>
      </c>
      <c r="J122" t="s">
        <v>7</v>
      </c>
      <c r="K122" s="8">
        <v>448</v>
      </c>
      <c r="L122" s="6">
        <v>20</v>
      </c>
      <c r="M122" t="s">
        <v>7</v>
      </c>
      <c r="N122" s="8">
        <v>16</v>
      </c>
    </row>
    <row r="123" spans="1:18" x14ac:dyDescent="0.3">
      <c r="A123" s="9" t="str">
        <f t="shared" si="4"/>
        <v>JSG Heidelberg_wJC</v>
      </c>
      <c r="B123" s="9" t="s">
        <v>52</v>
      </c>
      <c r="C123" s="6">
        <v>6</v>
      </c>
      <c r="D123" t="s">
        <v>106</v>
      </c>
      <c r="E123" s="6">
        <v>18</v>
      </c>
      <c r="F123" s="6">
        <v>8</v>
      </c>
      <c r="G123" s="6">
        <v>2</v>
      </c>
      <c r="H123" s="6">
        <v>8</v>
      </c>
      <c r="I123" s="6">
        <v>435</v>
      </c>
      <c r="J123" t="s">
        <v>7</v>
      </c>
      <c r="K123" s="8">
        <v>452</v>
      </c>
      <c r="L123" s="6">
        <v>18</v>
      </c>
      <c r="M123" t="s">
        <v>7</v>
      </c>
      <c r="N123" s="8">
        <v>18</v>
      </c>
    </row>
    <row r="124" spans="1:18" x14ac:dyDescent="0.3">
      <c r="A124" s="9" t="str">
        <f t="shared" si="4"/>
        <v>Turnerschaft Durlach_wJC</v>
      </c>
      <c r="B124" s="9" t="s">
        <v>52</v>
      </c>
      <c r="C124" s="6">
        <v>7</v>
      </c>
      <c r="D124" t="s">
        <v>23</v>
      </c>
      <c r="E124" s="6">
        <v>18</v>
      </c>
      <c r="F124" s="6">
        <v>8</v>
      </c>
      <c r="G124" s="6">
        <v>1</v>
      </c>
      <c r="H124" s="6">
        <v>9</v>
      </c>
      <c r="I124" s="6">
        <v>404</v>
      </c>
      <c r="J124" t="s">
        <v>7</v>
      </c>
      <c r="K124" s="8">
        <v>455</v>
      </c>
      <c r="L124" s="6">
        <v>17</v>
      </c>
      <c r="M124" t="s">
        <v>7</v>
      </c>
      <c r="N124" s="8">
        <v>19</v>
      </c>
    </row>
    <row r="125" spans="1:18" x14ac:dyDescent="0.3">
      <c r="A125" s="9" t="str">
        <f t="shared" si="4"/>
        <v>TV Mosbach_wJC</v>
      </c>
      <c r="B125" s="9" t="s">
        <v>52</v>
      </c>
      <c r="C125" s="6">
        <v>8</v>
      </c>
      <c r="D125" t="s">
        <v>19</v>
      </c>
      <c r="E125" s="6">
        <v>18</v>
      </c>
      <c r="F125" s="6">
        <v>5</v>
      </c>
      <c r="G125" s="6">
        <v>0</v>
      </c>
      <c r="H125" s="6">
        <v>13</v>
      </c>
      <c r="I125" s="6">
        <v>371</v>
      </c>
      <c r="J125" t="s">
        <v>7</v>
      </c>
      <c r="K125" s="8">
        <v>398</v>
      </c>
      <c r="L125" s="6">
        <v>10</v>
      </c>
      <c r="M125" t="s">
        <v>7</v>
      </c>
      <c r="N125" s="8">
        <v>26</v>
      </c>
    </row>
    <row r="126" spans="1:18" x14ac:dyDescent="0.3">
      <c r="A126" s="9" t="str">
        <f t="shared" ref="A126:A127" si="5">CONCATENATE(D126,"_",LEFT(B126,3))</f>
        <v>HSG Walzbachtal_wJC</v>
      </c>
      <c r="B126" s="9" t="s">
        <v>52</v>
      </c>
      <c r="C126" s="6">
        <v>9</v>
      </c>
      <c r="D126" t="s">
        <v>20</v>
      </c>
      <c r="E126" s="6">
        <v>18</v>
      </c>
      <c r="F126" s="6">
        <v>4</v>
      </c>
      <c r="G126" s="6">
        <v>1</v>
      </c>
      <c r="H126" s="6">
        <v>13</v>
      </c>
      <c r="I126" s="6">
        <v>333</v>
      </c>
      <c r="J126" t="s">
        <v>7</v>
      </c>
      <c r="K126" s="8">
        <v>380</v>
      </c>
      <c r="L126" s="6">
        <v>9</v>
      </c>
      <c r="M126" t="s">
        <v>7</v>
      </c>
      <c r="N126" s="8">
        <v>27</v>
      </c>
    </row>
    <row r="127" spans="1:18" x14ac:dyDescent="0.3">
      <c r="A127" s="9" t="str">
        <f t="shared" si="5"/>
        <v>TV Sinsheim_wJC</v>
      </c>
      <c r="B127" s="9" t="s">
        <v>52</v>
      </c>
      <c r="C127" s="6">
        <v>10</v>
      </c>
      <c r="D127" t="s">
        <v>40</v>
      </c>
      <c r="E127" s="6">
        <v>18</v>
      </c>
      <c r="F127" s="6">
        <v>1</v>
      </c>
      <c r="G127" s="6">
        <v>0</v>
      </c>
      <c r="H127" s="6">
        <v>17</v>
      </c>
      <c r="I127" s="6">
        <v>283</v>
      </c>
      <c r="J127" t="s">
        <v>7</v>
      </c>
      <c r="K127" s="8">
        <v>474</v>
      </c>
      <c r="L127" s="6">
        <v>2</v>
      </c>
      <c r="M127" t="s">
        <v>7</v>
      </c>
      <c r="N127" s="8">
        <v>34</v>
      </c>
    </row>
    <row r="128" spans="1:18" x14ac:dyDescent="0.3">
      <c r="A128" s="9" t="str">
        <f t="shared" si="4"/>
        <v>_</v>
      </c>
    </row>
    <row r="129" spans="1:18" ht="15.6" x14ac:dyDescent="0.35">
      <c r="A129" s="9" t="str">
        <f t="shared" si="4"/>
        <v>_</v>
      </c>
      <c r="C129" s="32" t="s">
        <v>216</v>
      </c>
    </row>
    <row r="130" spans="1:18" x14ac:dyDescent="0.3">
      <c r="A130" s="9" t="str">
        <f t="shared" si="4"/>
        <v>_</v>
      </c>
      <c r="E130" s="34" t="s">
        <v>1</v>
      </c>
      <c r="F130" s="34" t="s">
        <v>2</v>
      </c>
      <c r="G130" s="34" t="s">
        <v>3</v>
      </c>
      <c r="H130" s="34" t="s">
        <v>4</v>
      </c>
      <c r="J130" s="35" t="s">
        <v>5</v>
      </c>
      <c r="M130" s="35" t="s">
        <v>6</v>
      </c>
    </row>
    <row r="131" spans="1:18" x14ac:dyDescent="0.3">
      <c r="A131" s="9" t="str">
        <f t="shared" si="4"/>
        <v>ASG HoRAN/St.Leon/Reilingen_mJA</v>
      </c>
      <c r="B131" s="9" t="s">
        <v>108</v>
      </c>
      <c r="C131" s="6">
        <v>1</v>
      </c>
      <c r="D131" t="s">
        <v>213</v>
      </c>
      <c r="E131" s="6">
        <v>14</v>
      </c>
      <c r="F131" s="6">
        <v>14</v>
      </c>
      <c r="G131" s="6">
        <v>0</v>
      </c>
      <c r="H131" s="6">
        <v>0</v>
      </c>
      <c r="I131" s="6">
        <v>558</v>
      </c>
      <c r="J131" t="s">
        <v>7</v>
      </c>
      <c r="K131" s="8">
        <v>321</v>
      </c>
      <c r="L131" s="6">
        <v>28</v>
      </c>
      <c r="M131" t="s">
        <v>7</v>
      </c>
      <c r="N131" s="8">
        <v>0</v>
      </c>
    </row>
    <row r="132" spans="1:18" x14ac:dyDescent="0.3">
      <c r="A132" s="9" t="str">
        <f t="shared" si="4"/>
        <v>SG Edingen/Friedrichsfeld/Seckenheim_mJA</v>
      </c>
      <c r="B132" s="9" t="s">
        <v>108</v>
      </c>
      <c r="C132" s="6">
        <v>2</v>
      </c>
      <c r="D132" t="s">
        <v>625</v>
      </c>
      <c r="E132" s="6">
        <v>14</v>
      </c>
      <c r="F132" s="6">
        <v>8</v>
      </c>
      <c r="G132" s="6">
        <v>0</v>
      </c>
      <c r="H132" s="6">
        <v>6</v>
      </c>
      <c r="I132" s="6">
        <v>377</v>
      </c>
      <c r="J132" t="s">
        <v>7</v>
      </c>
      <c r="K132" s="8">
        <v>403</v>
      </c>
      <c r="L132" s="6">
        <v>16</v>
      </c>
      <c r="M132" t="s">
        <v>7</v>
      </c>
      <c r="N132" s="8">
        <v>12</v>
      </c>
    </row>
    <row r="133" spans="1:18" x14ac:dyDescent="0.3">
      <c r="A133" s="9" t="str">
        <f t="shared" si="4"/>
        <v>TSG Germania Dossenheim_mJA</v>
      </c>
      <c r="B133" s="9" t="s">
        <v>108</v>
      </c>
      <c r="C133" s="6">
        <v>3</v>
      </c>
      <c r="D133" t="s">
        <v>18</v>
      </c>
      <c r="E133" s="6">
        <v>13</v>
      </c>
      <c r="F133" s="6">
        <v>7</v>
      </c>
      <c r="G133" s="6">
        <v>1</v>
      </c>
      <c r="H133" s="6">
        <v>5</v>
      </c>
      <c r="I133" s="6">
        <v>379</v>
      </c>
      <c r="J133" t="s">
        <v>7</v>
      </c>
      <c r="K133" s="8">
        <v>386</v>
      </c>
      <c r="L133" s="6">
        <v>15</v>
      </c>
      <c r="M133" t="s">
        <v>7</v>
      </c>
      <c r="N133" s="8">
        <v>11</v>
      </c>
    </row>
    <row r="134" spans="1:18" x14ac:dyDescent="0.3">
      <c r="A134" s="9" t="str">
        <f t="shared" si="4"/>
        <v>TSV Rot-Malsch 2_mJA</v>
      </c>
      <c r="B134" s="9" t="s">
        <v>108</v>
      </c>
      <c r="C134" s="6">
        <v>4</v>
      </c>
      <c r="D134" t="s">
        <v>226</v>
      </c>
      <c r="E134" s="6">
        <v>13</v>
      </c>
      <c r="F134" s="6">
        <v>7</v>
      </c>
      <c r="G134" s="6">
        <v>0</v>
      </c>
      <c r="H134" s="6">
        <v>6</v>
      </c>
      <c r="I134" s="6">
        <v>365</v>
      </c>
      <c r="J134" t="s">
        <v>7</v>
      </c>
      <c r="K134" s="8">
        <v>323</v>
      </c>
      <c r="L134" s="6">
        <v>14</v>
      </c>
      <c r="M134" t="s">
        <v>7</v>
      </c>
      <c r="N134" s="8">
        <v>12</v>
      </c>
    </row>
    <row r="135" spans="1:18" x14ac:dyDescent="0.3">
      <c r="A135" s="9" t="str">
        <f t="shared" si="4"/>
        <v>SG Nußloch_mJA</v>
      </c>
      <c r="B135" s="9" t="s">
        <v>108</v>
      </c>
      <c r="C135" s="6">
        <v>5</v>
      </c>
      <c r="D135" t="s">
        <v>10</v>
      </c>
      <c r="E135" s="6">
        <v>14</v>
      </c>
      <c r="F135" s="6">
        <v>7</v>
      </c>
      <c r="G135" s="6">
        <v>0</v>
      </c>
      <c r="H135" s="6">
        <v>7</v>
      </c>
      <c r="I135" s="6">
        <v>414</v>
      </c>
      <c r="J135" t="s">
        <v>7</v>
      </c>
      <c r="K135" s="8">
        <v>358</v>
      </c>
      <c r="L135" s="6">
        <v>14</v>
      </c>
      <c r="M135" t="s">
        <v>7</v>
      </c>
      <c r="N135" s="8">
        <v>14</v>
      </c>
    </row>
    <row r="136" spans="1:18" x14ac:dyDescent="0.3">
      <c r="A136" s="9" t="str">
        <f t="shared" si="4"/>
        <v>JSG Heidelberg_mJA</v>
      </c>
      <c r="B136" s="9" t="s">
        <v>108</v>
      </c>
      <c r="C136" s="6">
        <v>6</v>
      </c>
      <c r="D136" t="s">
        <v>106</v>
      </c>
      <c r="E136" s="6">
        <v>13</v>
      </c>
      <c r="F136" s="6">
        <v>6</v>
      </c>
      <c r="G136" s="6">
        <v>0</v>
      </c>
      <c r="H136" s="6">
        <v>7</v>
      </c>
      <c r="I136" s="6">
        <v>407</v>
      </c>
      <c r="J136" t="s">
        <v>7</v>
      </c>
      <c r="K136" s="8">
        <v>444</v>
      </c>
      <c r="L136" s="6">
        <v>12</v>
      </c>
      <c r="M136" t="s">
        <v>7</v>
      </c>
      <c r="N136" s="8">
        <v>14</v>
      </c>
    </row>
    <row r="137" spans="1:18" x14ac:dyDescent="0.3">
      <c r="A137" s="9" t="str">
        <f t="shared" si="4"/>
        <v>SG Vogelstang/Käfertal/Sandhofen_mJA</v>
      </c>
      <c r="B137" s="9" t="s">
        <v>108</v>
      </c>
      <c r="C137" s="6">
        <v>7</v>
      </c>
      <c r="D137" t="s">
        <v>46</v>
      </c>
      <c r="E137" s="6">
        <v>13</v>
      </c>
      <c r="F137" s="6">
        <v>3</v>
      </c>
      <c r="G137" s="6">
        <v>0</v>
      </c>
      <c r="H137" s="6">
        <v>10</v>
      </c>
      <c r="I137" s="6">
        <v>322</v>
      </c>
      <c r="J137" t="s">
        <v>7</v>
      </c>
      <c r="K137" s="8">
        <v>466</v>
      </c>
      <c r="L137" s="6">
        <v>6</v>
      </c>
      <c r="M137" t="s">
        <v>7</v>
      </c>
      <c r="N137" s="8">
        <v>20</v>
      </c>
    </row>
    <row r="138" spans="1:18" x14ac:dyDescent="0.3">
      <c r="A138" s="9" t="str">
        <f t="shared" si="4"/>
        <v>TV Mosbach_mJA</v>
      </c>
      <c r="B138" s="9" t="s">
        <v>108</v>
      </c>
      <c r="C138" s="6">
        <v>8</v>
      </c>
      <c r="D138" t="s">
        <v>19</v>
      </c>
      <c r="E138" s="6">
        <v>14</v>
      </c>
      <c r="F138" s="6">
        <v>1</v>
      </c>
      <c r="G138" s="6">
        <v>1</v>
      </c>
      <c r="H138" s="6">
        <v>12</v>
      </c>
      <c r="I138" s="6">
        <v>364</v>
      </c>
      <c r="J138" t="s">
        <v>7</v>
      </c>
      <c r="K138" s="8">
        <v>485</v>
      </c>
      <c r="L138" s="6">
        <v>3</v>
      </c>
      <c r="M138" t="s">
        <v>7</v>
      </c>
      <c r="N138" s="8">
        <v>25</v>
      </c>
      <c r="P138" s="5"/>
      <c r="Q138" s="5"/>
      <c r="R138" s="5"/>
    </row>
    <row r="139" spans="1:18" x14ac:dyDescent="0.3">
      <c r="A139" s="9" t="str">
        <f t="shared" si="4"/>
        <v>_</v>
      </c>
      <c r="P139" s="6"/>
      <c r="Q139" s="6"/>
      <c r="R139" s="6"/>
    </row>
    <row r="140" spans="1:18" ht="15.6" x14ac:dyDescent="0.35">
      <c r="A140" s="9" t="str">
        <f t="shared" si="4"/>
        <v>_</v>
      </c>
      <c r="C140" s="32" t="s">
        <v>217</v>
      </c>
      <c r="P140" s="6"/>
      <c r="Q140" s="6"/>
      <c r="R140" s="6"/>
    </row>
    <row r="141" spans="1:18" x14ac:dyDescent="0.3">
      <c r="A141" s="9" t="str">
        <f t="shared" si="4"/>
        <v>_</v>
      </c>
      <c r="E141" s="34" t="s">
        <v>1</v>
      </c>
      <c r="F141" s="34" t="s">
        <v>2</v>
      </c>
      <c r="G141" s="34" t="s">
        <v>3</v>
      </c>
      <c r="H141" s="34" t="s">
        <v>4</v>
      </c>
      <c r="J141" s="35" t="s">
        <v>5</v>
      </c>
      <c r="M141" s="35" t="s">
        <v>6</v>
      </c>
      <c r="P141" s="6"/>
      <c r="Q141" s="6"/>
      <c r="R141" s="6"/>
    </row>
    <row r="142" spans="1:18" x14ac:dyDescent="0.3">
      <c r="A142" s="9" t="str">
        <f t="shared" si="4"/>
        <v>TSV HD-Wieblingen_mJA</v>
      </c>
      <c r="B142" s="9" t="s">
        <v>84</v>
      </c>
      <c r="C142" s="6">
        <v>1</v>
      </c>
      <c r="D142" t="s">
        <v>136</v>
      </c>
      <c r="E142" s="6">
        <v>15</v>
      </c>
      <c r="F142" s="6">
        <v>14</v>
      </c>
      <c r="G142" s="6">
        <v>1</v>
      </c>
      <c r="H142" s="6">
        <v>0</v>
      </c>
      <c r="I142" s="6">
        <v>515</v>
      </c>
      <c r="J142" t="s">
        <v>7</v>
      </c>
      <c r="K142" s="8">
        <v>340</v>
      </c>
      <c r="L142" s="6">
        <v>29</v>
      </c>
      <c r="M142" t="s">
        <v>7</v>
      </c>
      <c r="N142" s="8">
        <v>1</v>
      </c>
      <c r="P142" s="6"/>
      <c r="Q142" s="6"/>
      <c r="R142" s="6"/>
    </row>
    <row r="143" spans="1:18" x14ac:dyDescent="0.3">
      <c r="A143" s="9" t="str">
        <f t="shared" si="4"/>
        <v>SC Wilhelmsfeld_mJA</v>
      </c>
      <c r="B143" s="9" t="s">
        <v>84</v>
      </c>
      <c r="C143" s="6">
        <v>2</v>
      </c>
      <c r="D143" t="s">
        <v>150</v>
      </c>
      <c r="E143" s="6">
        <v>15</v>
      </c>
      <c r="F143" s="6">
        <v>9</v>
      </c>
      <c r="G143" s="6">
        <v>0</v>
      </c>
      <c r="H143" s="6">
        <v>6</v>
      </c>
      <c r="I143" s="6">
        <v>363</v>
      </c>
      <c r="J143" t="s">
        <v>7</v>
      </c>
      <c r="K143" s="8">
        <v>366</v>
      </c>
      <c r="L143" s="6">
        <v>18</v>
      </c>
      <c r="M143" t="s">
        <v>7</v>
      </c>
      <c r="N143" s="8">
        <v>12</v>
      </c>
      <c r="P143" s="6"/>
      <c r="Q143" s="6"/>
      <c r="R143" s="6"/>
    </row>
    <row r="144" spans="1:18" x14ac:dyDescent="0.3">
      <c r="A144" s="9" t="str">
        <f t="shared" si="4"/>
        <v>TV Schriesheim 2_mJA</v>
      </c>
      <c r="B144" s="9" t="s">
        <v>84</v>
      </c>
      <c r="C144" s="6">
        <v>3</v>
      </c>
      <c r="D144" t="s">
        <v>175</v>
      </c>
      <c r="E144" s="6">
        <v>15</v>
      </c>
      <c r="F144" s="6">
        <v>8</v>
      </c>
      <c r="G144" s="6">
        <v>1</v>
      </c>
      <c r="H144" s="6">
        <v>6</v>
      </c>
      <c r="I144" s="6">
        <v>411</v>
      </c>
      <c r="J144" t="s">
        <v>7</v>
      </c>
      <c r="K144" s="8">
        <v>384</v>
      </c>
      <c r="L144" s="6">
        <v>17</v>
      </c>
      <c r="M144" t="s">
        <v>7</v>
      </c>
      <c r="N144" s="8">
        <v>13</v>
      </c>
      <c r="P144" s="6"/>
      <c r="Q144" s="6"/>
      <c r="R144" s="6"/>
    </row>
    <row r="145" spans="1:18" x14ac:dyDescent="0.3">
      <c r="A145" s="9" t="str">
        <f t="shared" si="4"/>
        <v>TSV Phönix Steinsfurt_mJA</v>
      </c>
      <c r="B145" s="9" t="s">
        <v>84</v>
      </c>
      <c r="C145" s="6">
        <v>4</v>
      </c>
      <c r="D145" t="s">
        <v>151</v>
      </c>
      <c r="E145" s="6">
        <v>15</v>
      </c>
      <c r="F145" s="6">
        <v>7</v>
      </c>
      <c r="G145" s="6">
        <v>0</v>
      </c>
      <c r="H145" s="6">
        <v>8</v>
      </c>
      <c r="I145" s="6">
        <v>296</v>
      </c>
      <c r="J145" t="s">
        <v>7</v>
      </c>
      <c r="K145" s="8">
        <v>340</v>
      </c>
      <c r="L145" s="6">
        <v>14</v>
      </c>
      <c r="M145" t="s">
        <v>7</v>
      </c>
      <c r="N145" s="8">
        <v>16</v>
      </c>
      <c r="P145" s="6"/>
      <c r="Q145" s="6"/>
      <c r="R145" s="6"/>
    </row>
    <row r="146" spans="1:18" x14ac:dyDescent="0.3">
      <c r="A146" s="9" t="str">
        <f t="shared" si="4"/>
        <v>SV Waldhof Mannheim 07_mJA</v>
      </c>
      <c r="B146" s="9" t="s">
        <v>84</v>
      </c>
      <c r="C146" s="6">
        <v>5</v>
      </c>
      <c r="D146" t="s">
        <v>152</v>
      </c>
      <c r="E146" s="6">
        <v>15</v>
      </c>
      <c r="F146" s="6">
        <v>3</v>
      </c>
      <c r="G146" s="6">
        <v>0</v>
      </c>
      <c r="H146" s="6">
        <v>12</v>
      </c>
      <c r="I146" s="6">
        <v>335</v>
      </c>
      <c r="J146" t="s">
        <v>7</v>
      </c>
      <c r="K146" s="8">
        <v>423</v>
      </c>
      <c r="L146" s="6">
        <v>6</v>
      </c>
      <c r="M146" t="s">
        <v>7</v>
      </c>
      <c r="N146" s="8">
        <v>24</v>
      </c>
      <c r="P146" s="6"/>
      <c r="Q146" s="6"/>
      <c r="R146" s="6"/>
    </row>
    <row r="147" spans="1:18" x14ac:dyDescent="0.3">
      <c r="A147" s="9" t="str">
        <f t="shared" ref="A147" si="6">CONCATENATE(D147,"_",LEFT(B147,3))</f>
        <v>HSG Dielheim/Malschenberg_mJA</v>
      </c>
      <c r="B147" s="9" t="s">
        <v>84</v>
      </c>
      <c r="C147" s="6">
        <v>6</v>
      </c>
      <c r="D147" t="s">
        <v>623</v>
      </c>
      <c r="E147" s="6">
        <v>15</v>
      </c>
      <c r="F147" s="6">
        <v>3</v>
      </c>
      <c r="G147" s="6">
        <v>0</v>
      </c>
      <c r="H147" s="6">
        <v>12</v>
      </c>
      <c r="I147" s="6">
        <v>332</v>
      </c>
      <c r="J147" t="s">
        <v>7</v>
      </c>
      <c r="K147" s="8">
        <v>399</v>
      </c>
      <c r="L147" s="6">
        <v>6</v>
      </c>
      <c r="M147" t="s">
        <v>7</v>
      </c>
      <c r="N147" s="8">
        <v>24</v>
      </c>
      <c r="P147" s="6"/>
      <c r="Q147" s="6"/>
      <c r="R147" s="6"/>
    </row>
    <row r="148" spans="1:18" x14ac:dyDescent="0.3">
      <c r="A148" s="9" t="str">
        <f t="shared" si="4"/>
        <v>_</v>
      </c>
    </row>
    <row r="149" spans="1:18" ht="15.6" x14ac:dyDescent="0.35">
      <c r="A149" s="9" t="str">
        <f t="shared" si="4"/>
        <v>_</v>
      </c>
      <c r="C149" s="32" t="s">
        <v>218</v>
      </c>
    </row>
    <row r="150" spans="1:18" x14ac:dyDescent="0.3">
      <c r="A150" s="9" t="str">
        <f t="shared" si="4"/>
        <v>_</v>
      </c>
      <c r="E150" s="34" t="s">
        <v>1</v>
      </c>
      <c r="F150" s="34" t="s">
        <v>2</v>
      </c>
      <c r="G150" s="34" t="s">
        <v>3</v>
      </c>
      <c r="H150" s="34" t="s">
        <v>4</v>
      </c>
      <c r="J150" s="35" t="s">
        <v>5</v>
      </c>
      <c r="M150" s="35" t="s">
        <v>6</v>
      </c>
      <c r="P150" s="5"/>
      <c r="Q150" s="5"/>
      <c r="R150" s="5"/>
    </row>
    <row r="151" spans="1:18" x14ac:dyDescent="0.3">
      <c r="A151" s="9" t="str">
        <f t="shared" si="4"/>
        <v>ASG HoRAN/St.Leon/Reilingen_mJB</v>
      </c>
      <c r="B151" s="9" t="s">
        <v>110</v>
      </c>
      <c r="C151" s="6">
        <v>1</v>
      </c>
      <c r="D151" t="s">
        <v>213</v>
      </c>
      <c r="E151" s="6">
        <v>18</v>
      </c>
      <c r="F151" s="6">
        <v>15</v>
      </c>
      <c r="G151" s="6">
        <v>1</v>
      </c>
      <c r="H151" s="6">
        <v>2</v>
      </c>
      <c r="I151" s="6">
        <v>585</v>
      </c>
      <c r="J151" t="s">
        <v>7</v>
      </c>
      <c r="K151" s="8">
        <v>482</v>
      </c>
      <c r="L151" s="6">
        <v>31</v>
      </c>
      <c r="M151" t="s">
        <v>7</v>
      </c>
      <c r="N151" s="8">
        <v>5</v>
      </c>
      <c r="P151" s="6"/>
      <c r="Q151" s="6"/>
      <c r="R151" s="6"/>
    </row>
    <row r="152" spans="1:18" x14ac:dyDescent="0.3">
      <c r="A152" s="9" t="str">
        <f t="shared" si="4"/>
        <v>HG Saase_mJB</v>
      </c>
      <c r="B152" s="9" t="s">
        <v>110</v>
      </c>
      <c r="C152" s="6">
        <v>2</v>
      </c>
      <c r="D152" t="s">
        <v>141</v>
      </c>
      <c r="E152" s="6">
        <v>18</v>
      </c>
      <c r="F152" s="6">
        <v>13</v>
      </c>
      <c r="G152" s="6">
        <v>3</v>
      </c>
      <c r="H152" s="6">
        <v>2</v>
      </c>
      <c r="I152" s="6">
        <v>600</v>
      </c>
      <c r="J152" t="s">
        <v>7</v>
      </c>
      <c r="K152" s="8">
        <v>497</v>
      </c>
      <c r="L152" s="6">
        <v>29</v>
      </c>
      <c r="M152" t="s">
        <v>7</v>
      </c>
      <c r="N152" s="8">
        <v>7</v>
      </c>
      <c r="P152" s="6"/>
      <c r="Q152" s="6"/>
      <c r="R152" s="6"/>
    </row>
    <row r="153" spans="1:18" x14ac:dyDescent="0.3">
      <c r="A153" s="9" t="str">
        <f t="shared" si="4"/>
        <v>HSG Dielheim/Malschenberg_mJB</v>
      </c>
      <c r="B153" s="9" t="s">
        <v>110</v>
      </c>
      <c r="C153" s="6">
        <v>3</v>
      </c>
      <c r="D153" t="s">
        <v>623</v>
      </c>
      <c r="E153" s="6">
        <v>18</v>
      </c>
      <c r="F153" s="6">
        <v>13</v>
      </c>
      <c r="G153" s="6">
        <v>2</v>
      </c>
      <c r="H153" s="6">
        <v>3</v>
      </c>
      <c r="I153" s="6">
        <v>571</v>
      </c>
      <c r="J153" t="s">
        <v>7</v>
      </c>
      <c r="K153" s="8">
        <v>505</v>
      </c>
      <c r="L153" s="6">
        <v>28</v>
      </c>
      <c r="M153" t="s">
        <v>7</v>
      </c>
      <c r="N153" s="8">
        <v>8</v>
      </c>
      <c r="P153" s="6"/>
      <c r="Q153" s="6"/>
      <c r="R153" s="6"/>
    </row>
    <row r="154" spans="1:18" x14ac:dyDescent="0.3">
      <c r="A154" s="9" t="str">
        <f t="shared" si="4"/>
        <v>SG Edingen/Friedrichsfeld/Seckenheim_mJB</v>
      </c>
      <c r="B154" s="9" t="s">
        <v>110</v>
      </c>
      <c r="C154" s="6">
        <v>4</v>
      </c>
      <c r="D154" t="s">
        <v>625</v>
      </c>
      <c r="E154" s="6">
        <v>18</v>
      </c>
      <c r="F154" s="6">
        <v>10</v>
      </c>
      <c r="G154" s="6">
        <v>3</v>
      </c>
      <c r="H154" s="6">
        <v>5</v>
      </c>
      <c r="I154" s="6">
        <v>538</v>
      </c>
      <c r="J154" t="s">
        <v>7</v>
      </c>
      <c r="K154" s="8">
        <v>491</v>
      </c>
      <c r="L154" s="6">
        <v>23</v>
      </c>
      <c r="M154" t="s">
        <v>7</v>
      </c>
      <c r="N154" s="8">
        <v>13</v>
      </c>
      <c r="P154" s="6"/>
      <c r="Q154" s="6"/>
      <c r="R154" s="6"/>
    </row>
    <row r="155" spans="1:18" x14ac:dyDescent="0.3">
      <c r="A155" s="9" t="str">
        <f t="shared" si="4"/>
        <v>TV Hardheim 1895_mJB</v>
      </c>
      <c r="B155" s="9" t="s">
        <v>110</v>
      </c>
      <c r="C155" s="6">
        <v>5</v>
      </c>
      <c r="D155" t="s">
        <v>132</v>
      </c>
      <c r="E155" s="6">
        <v>18</v>
      </c>
      <c r="F155" s="6">
        <v>9</v>
      </c>
      <c r="G155" s="6">
        <v>3</v>
      </c>
      <c r="H155" s="6">
        <v>6</v>
      </c>
      <c r="I155" s="6">
        <v>530</v>
      </c>
      <c r="J155" t="s">
        <v>7</v>
      </c>
      <c r="K155" s="8">
        <v>515</v>
      </c>
      <c r="L155" s="6">
        <v>21</v>
      </c>
      <c r="M155" t="s">
        <v>7</v>
      </c>
      <c r="N155" s="8">
        <v>15</v>
      </c>
      <c r="P155" s="6"/>
      <c r="Q155" s="6"/>
      <c r="R155" s="6"/>
    </row>
    <row r="156" spans="1:18" x14ac:dyDescent="0.3">
      <c r="A156" s="9" t="str">
        <f t="shared" si="4"/>
        <v>JSG Weschnitztal_mJB</v>
      </c>
      <c r="B156" s="9" t="s">
        <v>110</v>
      </c>
      <c r="C156" s="6">
        <v>6</v>
      </c>
      <c r="D156" t="s">
        <v>624</v>
      </c>
      <c r="E156" s="6">
        <v>18</v>
      </c>
      <c r="F156" s="6">
        <v>7</v>
      </c>
      <c r="G156" s="6">
        <v>1</v>
      </c>
      <c r="H156" s="6">
        <v>10</v>
      </c>
      <c r="I156" s="6">
        <v>423</v>
      </c>
      <c r="J156" t="s">
        <v>7</v>
      </c>
      <c r="K156" s="8">
        <v>450</v>
      </c>
      <c r="L156" s="6">
        <v>15</v>
      </c>
      <c r="M156" t="s">
        <v>7</v>
      </c>
      <c r="N156" s="8">
        <v>21</v>
      </c>
      <c r="P156" s="6"/>
      <c r="Q156" s="6"/>
      <c r="R156" s="6"/>
    </row>
    <row r="157" spans="1:18" x14ac:dyDescent="0.3">
      <c r="A157" s="9" t="str">
        <f t="shared" si="4"/>
        <v>JSG Waldhof/Viernheim_mJB</v>
      </c>
      <c r="B157" s="9" t="s">
        <v>110</v>
      </c>
      <c r="C157" s="6">
        <v>7</v>
      </c>
      <c r="D157" t="s">
        <v>219</v>
      </c>
      <c r="E157" s="6">
        <v>18</v>
      </c>
      <c r="F157" s="6">
        <v>7</v>
      </c>
      <c r="G157" s="6">
        <v>1</v>
      </c>
      <c r="H157" s="6">
        <v>10</v>
      </c>
      <c r="I157" s="6">
        <v>487</v>
      </c>
      <c r="J157" t="s">
        <v>7</v>
      </c>
      <c r="K157" s="8">
        <v>500</v>
      </c>
      <c r="L157" s="6">
        <v>15</v>
      </c>
      <c r="M157" t="s">
        <v>7</v>
      </c>
      <c r="N157" s="8">
        <v>21</v>
      </c>
      <c r="P157" s="6"/>
      <c r="Q157" s="6"/>
      <c r="R157" s="6"/>
    </row>
    <row r="158" spans="1:18" x14ac:dyDescent="0.3">
      <c r="A158" s="9" t="str">
        <f t="shared" si="4"/>
        <v>TV Sinsheim_mJB</v>
      </c>
      <c r="B158" s="9" t="s">
        <v>110</v>
      </c>
      <c r="C158" s="6">
        <v>8</v>
      </c>
      <c r="D158" t="s">
        <v>40</v>
      </c>
      <c r="E158" s="6">
        <v>18</v>
      </c>
      <c r="F158" s="6">
        <v>5</v>
      </c>
      <c r="G158" s="6">
        <v>0</v>
      </c>
      <c r="H158" s="6">
        <v>13</v>
      </c>
      <c r="I158" s="6">
        <v>544</v>
      </c>
      <c r="J158" t="s">
        <v>7</v>
      </c>
      <c r="K158" s="8">
        <v>583</v>
      </c>
      <c r="L158" s="6">
        <v>10</v>
      </c>
      <c r="M158" t="s">
        <v>7</v>
      </c>
      <c r="N158" s="8">
        <v>26</v>
      </c>
      <c r="P158" s="6"/>
      <c r="Q158" s="6"/>
      <c r="R158" s="6"/>
    </row>
    <row r="159" spans="1:18" x14ac:dyDescent="0.3">
      <c r="A159" s="9" t="str">
        <f t="shared" si="4"/>
        <v>TSG Germania Dossenheim_mJB</v>
      </c>
      <c r="B159" s="9" t="s">
        <v>110</v>
      </c>
      <c r="C159" s="6">
        <v>9</v>
      </c>
      <c r="D159" t="s">
        <v>18</v>
      </c>
      <c r="E159" s="6">
        <v>18</v>
      </c>
      <c r="F159" s="6">
        <v>2</v>
      </c>
      <c r="G159" s="6">
        <v>1</v>
      </c>
      <c r="H159" s="6">
        <v>15</v>
      </c>
      <c r="I159" s="6">
        <v>523</v>
      </c>
      <c r="J159" t="s">
        <v>7</v>
      </c>
      <c r="K159" s="8">
        <v>633</v>
      </c>
      <c r="L159" s="6">
        <v>5</v>
      </c>
      <c r="M159" t="s">
        <v>7</v>
      </c>
      <c r="N159" s="8">
        <v>31</v>
      </c>
      <c r="P159" s="6"/>
      <c r="Q159" s="6"/>
      <c r="R159" s="6"/>
    </row>
    <row r="160" spans="1:18" x14ac:dyDescent="0.3">
      <c r="A160" s="9" t="str">
        <f t="shared" si="4"/>
        <v>SG Vogelstang/Käfertal/Sandhofen_mJB</v>
      </c>
      <c r="B160" s="9" t="s">
        <v>110</v>
      </c>
      <c r="C160" s="6">
        <v>10</v>
      </c>
      <c r="D160" t="s">
        <v>46</v>
      </c>
      <c r="E160" s="6">
        <v>18</v>
      </c>
      <c r="F160" s="6">
        <v>1</v>
      </c>
      <c r="G160" s="6">
        <v>1</v>
      </c>
      <c r="H160" s="6">
        <v>16</v>
      </c>
      <c r="I160" s="6">
        <v>420</v>
      </c>
      <c r="J160" t="s">
        <v>7</v>
      </c>
      <c r="K160" s="8">
        <v>565</v>
      </c>
      <c r="L160" s="6">
        <v>3</v>
      </c>
      <c r="M160" t="s">
        <v>7</v>
      </c>
      <c r="N160" s="8">
        <v>33</v>
      </c>
    </row>
    <row r="161" spans="1:18" x14ac:dyDescent="0.3">
      <c r="A161" s="9" t="str">
        <f t="shared" si="4"/>
        <v>_</v>
      </c>
    </row>
    <row r="162" spans="1:18" ht="15.6" x14ac:dyDescent="0.35">
      <c r="A162" s="9" t="str">
        <f t="shared" si="4"/>
        <v>_</v>
      </c>
      <c r="C162" s="32" t="s">
        <v>145</v>
      </c>
    </row>
    <row r="163" spans="1:18" x14ac:dyDescent="0.3">
      <c r="A163" s="9" t="str">
        <f t="shared" si="4"/>
        <v>_</v>
      </c>
      <c r="E163" s="34" t="s">
        <v>1</v>
      </c>
      <c r="F163" s="34" t="s">
        <v>2</v>
      </c>
      <c r="G163" s="34" t="s">
        <v>3</v>
      </c>
      <c r="H163" s="34" t="s">
        <v>4</v>
      </c>
      <c r="J163" s="35" t="s">
        <v>5</v>
      </c>
      <c r="M163" s="35" t="s">
        <v>6</v>
      </c>
    </row>
    <row r="164" spans="1:18" x14ac:dyDescent="0.3">
      <c r="A164" s="9" t="str">
        <f t="shared" si="4"/>
        <v>TSG Wiesloch_mJB</v>
      </c>
      <c r="B164" s="9" t="s">
        <v>53</v>
      </c>
      <c r="C164" s="6">
        <v>1</v>
      </c>
      <c r="D164" t="s">
        <v>138</v>
      </c>
      <c r="E164" s="6">
        <v>12</v>
      </c>
      <c r="F164" s="6">
        <v>9</v>
      </c>
      <c r="G164" s="6">
        <v>1</v>
      </c>
      <c r="H164" s="6">
        <v>2</v>
      </c>
      <c r="I164" s="6">
        <v>340</v>
      </c>
      <c r="J164" t="s">
        <v>7</v>
      </c>
      <c r="K164" s="8">
        <v>292</v>
      </c>
      <c r="L164" s="6">
        <v>19</v>
      </c>
      <c r="M164" t="s">
        <v>7</v>
      </c>
      <c r="N164" s="8">
        <v>5</v>
      </c>
    </row>
    <row r="165" spans="1:18" x14ac:dyDescent="0.3">
      <c r="A165" s="9" t="str">
        <f t="shared" si="4"/>
        <v>JSG Ilvesheim/Ladenburg_mJB</v>
      </c>
      <c r="B165" s="9" t="s">
        <v>53</v>
      </c>
      <c r="C165" s="6">
        <v>2</v>
      </c>
      <c r="D165" t="s">
        <v>133</v>
      </c>
      <c r="E165" s="6">
        <v>11</v>
      </c>
      <c r="F165" s="6">
        <v>7</v>
      </c>
      <c r="G165" s="6">
        <v>2</v>
      </c>
      <c r="H165" s="6">
        <v>2</v>
      </c>
      <c r="I165" s="6">
        <v>319</v>
      </c>
      <c r="J165" t="s">
        <v>7</v>
      </c>
      <c r="K165" s="8">
        <v>289</v>
      </c>
      <c r="L165" s="6">
        <v>16</v>
      </c>
      <c r="M165" t="s">
        <v>7</v>
      </c>
      <c r="N165" s="8">
        <v>6</v>
      </c>
    </row>
    <row r="166" spans="1:18" x14ac:dyDescent="0.3">
      <c r="A166" s="9" t="str">
        <f t="shared" si="4"/>
        <v>KuSG Leimen_mJB</v>
      </c>
      <c r="B166" s="9" t="s">
        <v>53</v>
      </c>
      <c r="C166" s="6">
        <v>3</v>
      </c>
      <c r="D166" t="s">
        <v>142</v>
      </c>
      <c r="E166" s="6">
        <v>12</v>
      </c>
      <c r="F166" s="6">
        <v>6</v>
      </c>
      <c r="G166" s="6">
        <v>1</v>
      </c>
      <c r="H166" s="6">
        <v>5</v>
      </c>
      <c r="I166" s="6">
        <v>393</v>
      </c>
      <c r="J166" t="s">
        <v>7</v>
      </c>
      <c r="K166" s="8">
        <v>369</v>
      </c>
      <c r="L166" s="6">
        <v>13</v>
      </c>
      <c r="M166" t="s">
        <v>7</v>
      </c>
      <c r="N166" s="8">
        <v>11</v>
      </c>
    </row>
    <row r="167" spans="1:18" x14ac:dyDescent="0.3">
      <c r="A167" s="9" t="str">
        <f t="shared" si="4"/>
        <v>TB Neckarsteinach_mJB</v>
      </c>
      <c r="B167" s="9" t="s">
        <v>53</v>
      </c>
      <c r="C167" s="6">
        <v>4</v>
      </c>
      <c r="D167" t="s">
        <v>153</v>
      </c>
      <c r="E167" s="6">
        <v>12</v>
      </c>
      <c r="F167" s="6">
        <v>6</v>
      </c>
      <c r="G167" s="6">
        <v>1</v>
      </c>
      <c r="H167" s="6">
        <v>5</v>
      </c>
      <c r="I167" s="6">
        <v>338</v>
      </c>
      <c r="J167" t="s">
        <v>7</v>
      </c>
      <c r="K167" s="8">
        <v>317</v>
      </c>
      <c r="L167" s="6">
        <v>13</v>
      </c>
      <c r="M167" t="s">
        <v>7</v>
      </c>
      <c r="N167" s="8">
        <v>11</v>
      </c>
    </row>
    <row r="168" spans="1:18" x14ac:dyDescent="0.3">
      <c r="A168" s="9" t="str">
        <f t="shared" si="4"/>
        <v>Handball Wölfe Plankstadt e.V._mJB</v>
      </c>
      <c r="B168" s="9" t="s">
        <v>53</v>
      </c>
      <c r="C168" s="6">
        <v>5</v>
      </c>
      <c r="D168" t="s">
        <v>637</v>
      </c>
      <c r="E168" s="6">
        <v>12</v>
      </c>
      <c r="F168" s="6">
        <v>4</v>
      </c>
      <c r="G168" s="6">
        <v>3</v>
      </c>
      <c r="H168" s="6">
        <v>5</v>
      </c>
      <c r="I168" s="6">
        <v>312</v>
      </c>
      <c r="J168" t="s">
        <v>7</v>
      </c>
      <c r="K168" s="8">
        <v>313</v>
      </c>
      <c r="L168" s="6">
        <v>11</v>
      </c>
      <c r="M168" t="s">
        <v>7</v>
      </c>
      <c r="N168" s="8">
        <v>13</v>
      </c>
    </row>
    <row r="169" spans="1:18" x14ac:dyDescent="0.3">
      <c r="A169" s="9" t="str">
        <f t="shared" si="4"/>
        <v>TSV HD-Wieblingen_mJB</v>
      </c>
      <c r="B169" s="9" t="s">
        <v>53</v>
      </c>
      <c r="C169" s="6">
        <v>6</v>
      </c>
      <c r="D169" t="s">
        <v>136</v>
      </c>
      <c r="E169" s="6">
        <v>12</v>
      </c>
      <c r="F169" s="6">
        <v>5</v>
      </c>
      <c r="G169" s="6">
        <v>0</v>
      </c>
      <c r="H169" s="6">
        <v>7</v>
      </c>
      <c r="I169" s="6">
        <v>346</v>
      </c>
      <c r="J169" t="s">
        <v>7</v>
      </c>
      <c r="K169" s="8">
        <v>356</v>
      </c>
      <c r="L169" s="6">
        <v>10</v>
      </c>
      <c r="M169" t="s">
        <v>7</v>
      </c>
      <c r="N169" s="8">
        <v>14</v>
      </c>
    </row>
    <row r="170" spans="1:18" x14ac:dyDescent="0.3">
      <c r="A170" s="9" t="str">
        <f t="shared" si="4"/>
        <v>HC MA-Neckarau_mJB</v>
      </c>
      <c r="B170" s="9" t="s">
        <v>53</v>
      </c>
      <c r="C170" s="6">
        <v>7</v>
      </c>
      <c r="D170" t="s">
        <v>157</v>
      </c>
      <c r="E170" s="6">
        <v>11</v>
      </c>
      <c r="F170" s="6">
        <v>0</v>
      </c>
      <c r="G170" s="6">
        <v>0</v>
      </c>
      <c r="H170" s="6">
        <v>11</v>
      </c>
      <c r="I170" s="6">
        <v>206</v>
      </c>
      <c r="J170" t="s">
        <v>7</v>
      </c>
      <c r="K170" s="8">
        <v>318</v>
      </c>
      <c r="L170" s="6">
        <v>0</v>
      </c>
      <c r="M170" t="s">
        <v>7</v>
      </c>
      <c r="N170" s="8">
        <v>22</v>
      </c>
    </row>
    <row r="171" spans="1:18" x14ac:dyDescent="0.3">
      <c r="A171" s="9" t="str">
        <f t="shared" si="4"/>
        <v>_</v>
      </c>
    </row>
    <row r="172" spans="1:18" ht="15.6" x14ac:dyDescent="0.35">
      <c r="A172" s="9" t="str">
        <f t="shared" si="4"/>
        <v>_</v>
      </c>
      <c r="C172" s="32" t="s">
        <v>147</v>
      </c>
      <c r="P172" s="5"/>
      <c r="Q172" s="5"/>
      <c r="R172" s="5"/>
    </row>
    <row r="173" spans="1:18" x14ac:dyDescent="0.3">
      <c r="A173" s="9" t="str">
        <f t="shared" si="4"/>
        <v>_</v>
      </c>
      <c r="E173" s="34" t="s">
        <v>1</v>
      </c>
      <c r="F173" s="34" t="s">
        <v>2</v>
      </c>
      <c r="G173" s="34" t="s">
        <v>3</v>
      </c>
      <c r="H173" s="34" t="s">
        <v>4</v>
      </c>
      <c r="J173" s="35" t="s">
        <v>5</v>
      </c>
      <c r="M173" s="35" t="s">
        <v>6</v>
      </c>
      <c r="P173" s="6"/>
      <c r="Q173" s="6"/>
      <c r="R173" s="6"/>
    </row>
    <row r="174" spans="1:18" x14ac:dyDescent="0.3">
      <c r="A174" s="9" t="str">
        <f t="shared" si="4"/>
        <v>SG Edingen/Friedrichsfeld/Seckenheim 2_mJB</v>
      </c>
      <c r="B174" s="9" t="s">
        <v>54</v>
      </c>
      <c r="C174" s="6">
        <v>1</v>
      </c>
      <c r="D174" t="s">
        <v>638</v>
      </c>
      <c r="E174" s="6">
        <v>14</v>
      </c>
      <c r="F174" s="6">
        <v>12</v>
      </c>
      <c r="G174" s="6">
        <v>2</v>
      </c>
      <c r="H174" s="6">
        <v>0</v>
      </c>
      <c r="I174" s="6">
        <v>428</v>
      </c>
      <c r="J174" t="s">
        <v>7</v>
      </c>
      <c r="K174" s="8">
        <v>294</v>
      </c>
      <c r="L174" s="6">
        <v>26</v>
      </c>
      <c r="M174" t="s">
        <v>7</v>
      </c>
      <c r="N174" s="8">
        <v>2</v>
      </c>
      <c r="P174" s="6"/>
      <c r="Q174" s="6"/>
      <c r="R174" s="6"/>
    </row>
    <row r="175" spans="1:18" x14ac:dyDescent="0.3">
      <c r="A175" s="9" t="str">
        <f t="shared" si="4"/>
        <v>SC Wilhelmsfeld_mJB</v>
      </c>
      <c r="B175" s="9" t="s">
        <v>54</v>
      </c>
      <c r="C175" s="6">
        <v>2</v>
      </c>
      <c r="D175" t="s">
        <v>150</v>
      </c>
      <c r="E175" s="6">
        <v>14</v>
      </c>
      <c r="F175" s="6">
        <v>9</v>
      </c>
      <c r="G175" s="6">
        <v>4</v>
      </c>
      <c r="H175" s="6">
        <v>1</v>
      </c>
      <c r="I175" s="6">
        <v>400</v>
      </c>
      <c r="J175" t="s">
        <v>7</v>
      </c>
      <c r="K175" s="8">
        <v>324</v>
      </c>
      <c r="L175" s="6">
        <v>22</v>
      </c>
      <c r="M175" t="s">
        <v>7</v>
      </c>
      <c r="N175" s="8">
        <v>6</v>
      </c>
      <c r="P175" s="6"/>
      <c r="Q175" s="6"/>
      <c r="R175" s="6"/>
    </row>
    <row r="176" spans="1:18" x14ac:dyDescent="0.3">
      <c r="A176" s="9" t="str">
        <f t="shared" si="4"/>
        <v>TV Schriesheim_mJB</v>
      </c>
      <c r="B176" s="9" t="s">
        <v>54</v>
      </c>
      <c r="C176" s="6">
        <v>3</v>
      </c>
      <c r="D176" t="s">
        <v>12</v>
      </c>
      <c r="E176" s="6">
        <v>14</v>
      </c>
      <c r="F176" s="6">
        <v>9</v>
      </c>
      <c r="G176" s="6">
        <v>1</v>
      </c>
      <c r="H176" s="6">
        <v>4</v>
      </c>
      <c r="I176" s="6">
        <v>356</v>
      </c>
      <c r="J176" t="s">
        <v>7</v>
      </c>
      <c r="K176" s="8">
        <v>262</v>
      </c>
      <c r="L176" s="6">
        <v>19</v>
      </c>
      <c r="M176" t="s">
        <v>7</v>
      </c>
      <c r="N176" s="8">
        <v>9</v>
      </c>
      <c r="P176" s="6"/>
      <c r="Q176" s="6"/>
      <c r="R176" s="6"/>
    </row>
    <row r="177" spans="1:18" x14ac:dyDescent="0.3">
      <c r="A177" s="9" t="str">
        <f t="shared" si="4"/>
        <v>HSG Hardtwald_mJB</v>
      </c>
      <c r="B177" s="9" t="s">
        <v>54</v>
      </c>
      <c r="C177" s="6">
        <v>4</v>
      </c>
      <c r="D177" t="s">
        <v>639</v>
      </c>
      <c r="E177" s="6">
        <v>14</v>
      </c>
      <c r="F177" s="6">
        <v>8</v>
      </c>
      <c r="G177" s="6">
        <v>1</v>
      </c>
      <c r="H177" s="6">
        <v>5</v>
      </c>
      <c r="I177" s="6">
        <v>433</v>
      </c>
      <c r="J177" t="s">
        <v>7</v>
      </c>
      <c r="K177" s="8">
        <v>360</v>
      </c>
      <c r="L177" s="6">
        <v>17</v>
      </c>
      <c r="M177" t="s">
        <v>7</v>
      </c>
      <c r="N177" s="8">
        <v>11</v>
      </c>
      <c r="P177" s="6"/>
      <c r="Q177" s="6"/>
      <c r="R177" s="6"/>
    </row>
    <row r="178" spans="1:18" x14ac:dyDescent="0.3">
      <c r="A178" s="9" t="str">
        <f t="shared" si="4"/>
        <v>SG Brühl/Ketsch_mJB</v>
      </c>
      <c r="B178" s="9" t="s">
        <v>54</v>
      </c>
      <c r="C178" s="6">
        <v>5</v>
      </c>
      <c r="D178" t="s">
        <v>140</v>
      </c>
      <c r="E178" s="6">
        <v>14</v>
      </c>
      <c r="F178" s="6">
        <v>5</v>
      </c>
      <c r="G178" s="6">
        <v>2</v>
      </c>
      <c r="H178" s="6">
        <v>7</v>
      </c>
      <c r="I178" s="6">
        <v>243</v>
      </c>
      <c r="J178" t="s">
        <v>7</v>
      </c>
      <c r="K178" s="8">
        <v>252</v>
      </c>
      <c r="L178" s="6">
        <v>12</v>
      </c>
      <c r="M178" t="s">
        <v>7</v>
      </c>
      <c r="N178" s="8">
        <v>16</v>
      </c>
      <c r="P178" s="6"/>
      <c r="Q178" s="6"/>
      <c r="R178" s="6"/>
    </row>
    <row r="179" spans="1:18" x14ac:dyDescent="0.3">
      <c r="A179" s="9" t="str">
        <f t="shared" si="4"/>
        <v>SG Bammental/Neckargemünd_mJB</v>
      </c>
      <c r="B179" s="9" t="s">
        <v>54</v>
      </c>
      <c r="C179" s="6">
        <v>6</v>
      </c>
      <c r="D179" t="s">
        <v>137</v>
      </c>
      <c r="E179" s="6">
        <v>14</v>
      </c>
      <c r="F179" s="6">
        <v>5</v>
      </c>
      <c r="G179" s="6">
        <v>1</v>
      </c>
      <c r="H179" s="6">
        <v>8</v>
      </c>
      <c r="I179" s="6">
        <v>318</v>
      </c>
      <c r="J179" t="s">
        <v>7</v>
      </c>
      <c r="K179" s="8">
        <v>376</v>
      </c>
      <c r="L179" s="6">
        <v>11</v>
      </c>
      <c r="M179" t="s">
        <v>7</v>
      </c>
      <c r="N179" s="8">
        <v>17</v>
      </c>
      <c r="P179" s="6"/>
      <c r="Q179" s="6"/>
      <c r="R179" s="6"/>
    </row>
    <row r="180" spans="1:18" x14ac:dyDescent="0.3">
      <c r="A180" s="9" t="str">
        <f t="shared" si="4"/>
        <v>TSV Phönix Steinsfurt_mJB</v>
      </c>
      <c r="B180" s="9" t="s">
        <v>54</v>
      </c>
      <c r="C180" s="6">
        <v>7</v>
      </c>
      <c r="D180" t="s">
        <v>151</v>
      </c>
      <c r="E180" s="6">
        <v>14</v>
      </c>
      <c r="F180" s="6">
        <v>1</v>
      </c>
      <c r="G180" s="6">
        <v>1</v>
      </c>
      <c r="H180" s="6">
        <v>12</v>
      </c>
      <c r="I180" s="6">
        <v>241</v>
      </c>
      <c r="J180" t="s">
        <v>7</v>
      </c>
      <c r="K180" s="8">
        <v>425</v>
      </c>
      <c r="L180" s="6">
        <v>3</v>
      </c>
      <c r="M180" t="s">
        <v>7</v>
      </c>
      <c r="N180" s="8">
        <v>25</v>
      </c>
      <c r="P180" s="6"/>
      <c r="Q180" s="6"/>
      <c r="R180" s="6"/>
    </row>
    <row r="181" spans="1:18" x14ac:dyDescent="0.3">
      <c r="A181" s="9" t="str">
        <f t="shared" si="4"/>
        <v>Handball Wölfe Plankstadt e.V. 2_mJB</v>
      </c>
      <c r="B181" s="9" t="s">
        <v>54</v>
      </c>
      <c r="C181" s="6">
        <v>8</v>
      </c>
      <c r="D181" t="s">
        <v>640</v>
      </c>
      <c r="E181" s="6">
        <v>14</v>
      </c>
      <c r="F181" s="6">
        <v>1</v>
      </c>
      <c r="G181" s="6">
        <v>0</v>
      </c>
      <c r="H181" s="6">
        <v>13</v>
      </c>
      <c r="I181" s="6">
        <v>245</v>
      </c>
      <c r="J181" t="s">
        <v>7</v>
      </c>
      <c r="K181" s="8">
        <v>371</v>
      </c>
      <c r="L181" s="6">
        <v>2</v>
      </c>
      <c r="M181" t="s">
        <v>7</v>
      </c>
      <c r="N181" s="8">
        <v>26</v>
      </c>
    </row>
    <row r="182" spans="1:18" x14ac:dyDescent="0.3">
      <c r="A182" s="9" t="str">
        <f t="shared" si="4"/>
        <v>_</v>
      </c>
      <c r="P182" s="5"/>
      <c r="Q182" s="5"/>
      <c r="R182" s="5"/>
    </row>
    <row r="183" spans="1:18" ht="15.6" x14ac:dyDescent="0.35">
      <c r="A183" s="9" t="str">
        <f t="shared" si="4"/>
        <v>_</v>
      </c>
      <c r="C183" s="32" t="s">
        <v>222</v>
      </c>
      <c r="P183" s="6"/>
      <c r="Q183" s="6"/>
      <c r="R183" s="6"/>
    </row>
    <row r="184" spans="1:18" x14ac:dyDescent="0.3">
      <c r="A184" s="9" t="str">
        <f t="shared" ref="A184:A245" si="7">CONCATENATE(D184,"_",LEFT(B184,3))</f>
        <v>_</v>
      </c>
      <c r="E184" s="34" t="s">
        <v>1</v>
      </c>
      <c r="F184" s="34" t="s">
        <v>2</v>
      </c>
      <c r="G184" s="34" t="s">
        <v>3</v>
      </c>
      <c r="H184" s="34" t="s">
        <v>4</v>
      </c>
      <c r="J184" s="35" t="s">
        <v>5</v>
      </c>
      <c r="M184" s="35" t="s">
        <v>6</v>
      </c>
      <c r="P184" s="6"/>
      <c r="Q184" s="6"/>
      <c r="R184" s="6"/>
    </row>
    <row r="185" spans="1:18" x14ac:dyDescent="0.3">
      <c r="A185" s="9" t="str">
        <f t="shared" si="7"/>
        <v>HG Saase_mJC</v>
      </c>
      <c r="B185" s="9" t="s">
        <v>85</v>
      </c>
      <c r="C185" s="6">
        <v>1</v>
      </c>
      <c r="D185" t="s">
        <v>141</v>
      </c>
      <c r="E185" s="6">
        <v>14</v>
      </c>
      <c r="F185" s="6">
        <v>14</v>
      </c>
      <c r="G185" s="6">
        <v>0</v>
      </c>
      <c r="H185" s="6">
        <v>0</v>
      </c>
      <c r="I185" s="6">
        <v>516</v>
      </c>
      <c r="J185" t="s">
        <v>7</v>
      </c>
      <c r="K185" s="8">
        <v>313</v>
      </c>
      <c r="L185" s="6">
        <v>28</v>
      </c>
      <c r="M185" t="s">
        <v>7</v>
      </c>
      <c r="N185" s="8">
        <v>0</v>
      </c>
      <c r="P185" s="6"/>
      <c r="Q185" s="6"/>
      <c r="R185" s="6"/>
    </row>
    <row r="186" spans="1:18" x14ac:dyDescent="0.3">
      <c r="A186" s="9" t="str">
        <f t="shared" si="7"/>
        <v>SG Edingen/Friedrichsfeld/Seckenheim_mJC</v>
      </c>
      <c r="B186" s="9" t="s">
        <v>85</v>
      </c>
      <c r="C186" s="6">
        <v>2</v>
      </c>
      <c r="D186" t="s">
        <v>625</v>
      </c>
      <c r="E186" s="6">
        <v>14</v>
      </c>
      <c r="F186" s="6">
        <v>12</v>
      </c>
      <c r="G186" s="6">
        <v>0</v>
      </c>
      <c r="H186" s="6">
        <v>2</v>
      </c>
      <c r="I186" s="6">
        <v>502</v>
      </c>
      <c r="J186" t="s">
        <v>7</v>
      </c>
      <c r="K186" s="8">
        <v>388</v>
      </c>
      <c r="L186" s="6">
        <v>24</v>
      </c>
      <c r="M186" t="s">
        <v>7</v>
      </c>
      <c r="N186" s="8">
        <v>4</v>
      </c>
      <c r="P186" s="6"/>
      <c r="Q186" s="6"/>
      <c r="R186" s="6"/>
    </row>
    <row r="187" spans="1:18" x14ac:dyDescent="0.3">
      <c r="A187" s="9" t="str">
        <f t="shared" si="7"/>
        <v>JSG Heidelberg_mJC</v>
      </c>
      <c r="B187" s="9" t="s">
        <v>85</v>
      </c>
      <c r="C187" s="6">
        <v>3</v>
      </c>
      <c r="D187" t="s">
        <v>106</v>
      </c>
      <c r="E187" s="6">
        <v>14</v>
      </c>
      <c r="F187" s="6">
        <v>8</v>
      </c>
      <c r="G187" s="6">
        <v>1</v>
      </c>
      <c r="H187" s="6">
        <v>5</v>
      </c>
      <c r="I187" s="6">
        <v>431</v>
      </c>
      <c r="J187" t="s">
        <v>7</v>
      </c>
      <c r="K187" s="8">
        <v>450</v>
      </c>
      <c r="L187" s="6">
        <v>17</v>
      </c>
      <c r="M187" t="s">
        <v>7</v>
      </c>
      <c r="N187" s="8">
        <v>11</v>
      </c>
      <c r="P187" s="6"/>
      <c r="Q187" s="6"/>
      <c r="R187" s="6"/>
    </row>
    <row r="188" spans="1:18" x14ac:dyDescent="0.3">
      <c r="A188" s="9" t="str">
        <f t="shared" si="7"/>
        <v>HG Oftersheim/Schwetzingen 2_mJC</v>
      </c>
      <c r="B188" s="9" t="s">
        <v>85</v>
      </c>
      <c r="C188" s="6">
        <v>4</v>
      </c>
      <c r="D188" t="s">
        <v>15</v>
      </c>
      <c r="E188" s="6">
        <v>14</v>
      </c>
      <c r="F188" s="6">
        <v>7</v>
      </c>
      <c r="G188" s="6">
        <v>1</v>
      </c>
      <c r="H188" s="6">
        <v>6</v>
      </c>
      <c r="I188" s="6">
        <v>480</v>
      </c>
      <c r="J188" t="s">
        <v>7</v>
      </c>
      <c r="K188" s="8">
        <v>404</v>
      </c>
      <c r="L188" s="6">
        <v>15</v>
      </c>
      <c r="M188" t="s">
        <v>7</v>
      </c>
      <c r="N188" s="8">
        <v>13</v>
      </c>
      <c r="P188" s="6"/>
      <c r="Q188" s="6"/>
      <c r="R188" s="6"/>
    </row>
    <row r="189" spans="1:18" x14ac:dyDescent="0.3">
      <c r="A189" s="9" t="str">
        <f t="shared" si="7"/>
        <v>JSG Weschnitztal_mJC</v>
      </c>
      <c r="B189" s="9" t="s">
        <v>85</v>
      </c>
      <c r="C189" s="6">
        <v>5</v>
      </c>
      <c r="D189" t="s">
        <v>624</v>
      </c>
      <c r="E189" s="6">
        <v>14</v>
      </c>
      <c r="F189" s="6">
        <v>5</v>
      </c>
      <c r="G189" s="6">
        <v>2</v>
      </c>
      <c r="H189" s="6">
        <v>7</v>
      </c>
      <c r="I189" s="6">
        <v>440</v>
      </c>
      <c r="J189" t="s">
        <v>7</v>
      </c>
      <c r="K189" s="8">
        <v>438</v>
      </c>
      <c r="L189" s="6">
        <v>12</v>
      </c>
      <c r="M189" t="s">
        <v>7</v>
      </c>
      <c r="N189" s="8">
        <v>16</v>
      </c>
      <c r="P189" s="6"/>
      <c r="Q189" s="6"/>
      <c r="R189" s="6"/>
    </row>
    <row r="190" spans="1:18" x14ac:dyDescent="0.3">
      <c r="A190" s="9" t="str">
        <f t="shared" si="7"/>
        <v>ASG HoRAN/St.Leon/Reilingen_mJC</v>
      </c>
      <c r="B190" s="9" t="s">
        <v>85</v>
      </c>
      <c r="C190" s="6">
        <v>6</v>
      </c>
      <c r="D190" t="s">
        <v>213</v>
      </c>
      <c r="E190" s="6">
        <v>14</v>
      </c>
      <c r="F190" s="6">
        <v>5</v>
      </c>
      <c r="G190" s="6">
        <v>0</v>
      </c>
      <c r="H190" s="6">
        <v>9</v>
      </c>
      <c r="I190" s="6">
        <v>351</v>
      </c>
      <c r="J190" t="s">
        <v>7</v>
      </c>
      <c r="K190" s="8">
        <v>409</v>
      </c>
      <c r="L190" s="6">
        <v>10</v>
      </c>
      <c r="M190" t="s">
        <v>7</v>
      </c>
      <c r="N190" s="8">
        <v>18</v>
      </c>
      <c r="P190" s="6"/>
      <c r="Q190" s="6"/>
      <c r="R190" s="6"/>
    </row>
    <row r="191" spans="1:18" x14ac:dyDescent="0.3">
      <c r="A191" s="9" t="str">
        <f t="shared" si="7"/>
        <v>SG Leutershausen 2_mJC</v>
      </c>
      <c r="B191" s="9" t="s">
        <v>85</v>
      </c>
      <c r="C191" s="6">
        <v>7</v>
      </c>
      <c r="D191" t="s">
        <v>641</v>
      </c>
      <c r="E191" s="6">
        <v>14</v>
      </c>
      <c r="F191" s="6">
        <v>2</v>
      </c>
      <c r="G191" s="6">
        <v>0</v>
      </c>
      <c r="H191" s="6">
        <v>12</v>
      </c>
      <c r="I191" s="6">
        <v>337</v>
      </c>
      <c r="J191" t="s">
        <v>7</v>
      </c>
      <c r="K191" s="8">
        <v>479</v>
      </c>
      <c r="L191" s="6">
        <v>4</v>
      </c>
      <c r="M191" t="s">
        <v>7</v>
      </c>
      <c r="N191" s="8">
        <v>24</v>
      </c>
    </row>
    <row r="192" spans="1:18" x14ac:dyDescent="0.3">
      <c r="A192" s="9" t="str">
        <f t="shared" si="7"/>
        <v>ASG Bammental/Neckargemünd/Schwarzbachtal_mJC</v>
      </c>
      <c r="B192" s="9" t="s">
        <v>85</v>
      </c>
      <c r="C192" s="6">
        <v>8</v>
      </c>
      <c r="D192" t="s">
        <v>143</v>
      </c>
      <c r="E192" s="6">
        <v>14</v>
      </c>
      <c r="F192" s="6">
        <v>1</v>
      </c>
      <c r="G192" s="6">
        <v>0</v>
      </c>
      <c r="H192" s="6">
        <v>13</v>
      </c>
      <c r="I192" s="6">
        <v>286</v>
      </c>
      <c r="J192" t="s">
        <v>7</v>
      </c>
      <c r="K192" s="8">
        <v>462</v>
      </c>
      <c r="L192" s="6">
        <v>2</v>
      </c>
      <c r="M192" t="s">
        <v>7</v>
      </c>
      <c r="N192" s="8">
        <v>26</v>
      </c>
    </row>
    <row r="193" spans="1:18" x14ac:dyDescent="0.3">
      <c r="A193" s="9" t="str">
        <f t="shared" si="7"/>
        <v>_</v>
      </c>
      <c r="P193" s="6"/>
      <c r="Q193" s="6"/>
      <c r="R193" s="6"/>
    </row>
    <row r="194" spans="1:18" ht="15.6" x14ac:dyDescent="0.35">
      <c r="A194" s="9" t="str">
        <f t="shared" si="7"/>
        <v>_</v>
      </c>
      <c r="C194" s="32" t="s">
        <v>154</v>
      </c>
      <c r="P194" s="6"/>
      <c r="Q194" s="6"/>
      <c r="R194" s="6"/>
    </row>
    <row r="195" spans="1:18" x14ac:dyDescent="0.3">
      <c r="A195" s="9" t="str">
        <f t="shared" si="7"/>
        <v>_</v>
      </c>
      <c r="E195" s="34" t="s">
        <v>1</v>
      </c>
      <c r="F195" s="34" t="s">
        <v>2</v>
      </c>
      <c r="G195" s="34" t="s">
        <v>3</v>
      </c>
      <c r="H195" s="34" t="s">
        <v>4</v>
      </c>
      <c r="J195" s="35" t="s">
        <v>5</v>
      </c>
      <c r="M195" s="35" t="s">
        <v>6</v>
      </c>
      <c r="P195" s="6"/>
      <c r="Q195" s="6"/>
      <c r="R195" s="6"/>
    </row>
    <row r="196" spans="1:18" x14ac:dyDescent="0.3">
      <c r="A196" s="9" t="str">
        <f t="shared" si="7"/>
        <v>SV Waldhof Mannheim 07_mJC</v>
      </c>
      <c r="B196" s="9" t="s">
        <v>55</v>
      </c>
      <c r="C196" s="6">
        <v>1</v>
      </c>
      <c r="D196" t="s">
        <v>152</v>
      </c>
      <c r="E196" s="6">
        <v>16</v>
      </c>
      <c r="F196" s="6">
        <v>14</v>
      </c>
      <c r="G196" s="6">
        <v>1</v>
      </c>
      <c r="H196" s="6">
        <v>1</v>
      </c>
      <c r="I196" s="6">
        <v>538</v>
      </c>
      <c r="J196" t="s">
        <v>7</v>
      </c>
      <c r="K196" s="8">
        <v>427</v>
      </c>
      <c r="L196" s="6">
        <v>29</v>
      </c>
      <c r="M196" t="s">
        <v>7</v>
      </c>
      <c r="N196" s="8">
        <v>3</v>
      </c>
      <c r="P196" s="6"/>
      <c r="Q196" s="6"/>
      <c r="R196" s="6"/>
    </row>
    <row r="197" spans="1:18" x14ac:dyDescent="0.3">
      <c r="A197" s="9" t="str">
        <f t="shared" si="7"/>
        <v>TSG Germania Dossenheim_mJC</v>
      </c>
      <c r="B197" s="9" t="s">
        <v>55</v>
      </c>
      <c r="C197" s="6">
        <v>2</v>
      </c>
      <c r="D197" t="s">
        <v>18</v>
      </c>
      <c r="E197" s="6">
        <v>16</v>
      </c>
      <c r="F197" s="6">
        <v>12</v>
      </c>
      <c r="G197" s="6">
        <v>0</v>
      </c>
      <c r="H197" s="6">
        <v>4</v>
      </c>
      <c r="I197" s="6">
        <v>570</v>
      </c>
      <c r="J197" t="s">
        <v>7</v>
      </c>
      <c r="K197" s="8">
        <v>463</v>
      </c>
      <c r="L197" s="6">
        <v>24</v>
      </c>
      <c r="M197" t="s">
        <v>7</v>
      </c>
      <c r="N197" s="8">
        <v>8</v>
      </c>
      <c r="P197" s="6"/>
      <c r="Q197" s="6"/>
      <c r="R197" s="6"/>
    </row>
    <row r="198" spans="1:18" x14ac:dyDescent="0.3">
      <c r="A198" s="9" t="str">
        <f t="shared" si="7"/>
        <v>HSG Dielheim/Malschenberg_mJC</v>
      </c>
      <c r="B198" s="9" t="s">
        <v>55</v>
      </c>
      <c r="C198" s="6">
        <v>3</v>
      </c>
      <c r="D198" t="s">
        <v>623</v>
      </c>
      <c r="E198" s="6">
        <v>16</v>
      </c>
      <c r="F198" s="6">
        <v>11</v>
      </c>
      <c r="G198" s="6">
        <v>1</v>
      </c>
      <c r="H198" s="6">
        <v>4</v>
      </c>
      <c r="I198" s="6">
        <v>602</v>
      </c>
      <c r="J198" t="s">
        <v>7</v>
      </c>
      <c r="K198" s="8">
        <v>475</v>
      </c>
      <c r="L198" s="6">
        <v>23</v>
      </c>
      <c r="M198" t="s">
        <v>7</v>
      </c>
      <c r="N198" s="8">
        <v>9</v>
      </c>
      <c r="P198" s="6"/>
      <c r="Q198" s="6"/>
      <c r="R198" s="6"/>
    </row>
    <row r="199" spans="1:18" x14ac:dyDescent="0.3">
      <c r="A199" s="9" t="str">
        <f t="shared" si="7"/>
        <v>SC Wilhelmsfeld_mJC</v>
      </c>
      <c r="B199" s="9" t="s">
        <v>55</v>
      </c>
      <c r="C199" s="6">
        <v>4</v>
      </c>
      <c r="D199" t="s">
        <v>150</v>
      </c>
      <c r="E199" s="6">
        <v>16</v>
      </c>
      <c r="F199" s="6">
        <v>6</v>
      </c>
      <c r="G199" s="6">
        <v>3</v>
      </c>
      <c r="H199" s="6">
        <v>7</v>
      </c>
      <c r="I199" s="6">
        <v>426</v>
      </c>
      <c r="J199" t="s">
        <v>7</v>
      </c>
      <c r="K199" s="8">
        <v>438</v>
      </c>
      <c r="L199" s="6">
        <v>15</v>
      </c>
      <c r="M199" t="s">
        <v>7</v>
      </c>
      <c r="N199" s="8">
        <v>17</v>
      </c>
      <c r="P199" s="6"/>
      <c r="Q199" s="6"/>
      <c r="R199" s="6"/>
    </row>
    <row r="200" spans="1:18" x14ac:dyDescent="0.3">
      <c r="A200" s="9" t="str">
        <f t="shared" si="7"/>
        <v>SG Brühl/Ketsch_mJC</v>
      </c>
      <c r="B200" s="9" t="s">
        <v>55</v>
      </c>
      <c r="C200" s="6">
        <v>5</v>
      </c>
      <c r="D200" t="s">
        <v>140</v>
      </c>
      <c r="E200" s="6">
        <v>16</v>
      </c>
      <c r="F200" s="6">
        <v>7</v>
      </c>
      <c r="G200" s="6">
        <v>0</v>
      </c>
      <c r="H200" s="6">
        <v>9</v>
      </c>
      <c r="I200" s="6">
        <v>468</v>
      </c>
      <c r="J200" t="s">
        <v>7</v>
      </c>
      <c r="K200" s="8">
        <v>449</v>
      </c>
      <c r="L200" s="6">
        <v>14</v>
      </c>
      <c r="M200" t="s">
        <v>7</v>
      </c>
      <c r="N200" s="8">
        <v>18</v>
      </c>
    </row>
    <row r="201" spans="1:18" x14ac:dyDescent="0.3">
      <c r="A201" s="9" t="str">
        <f t="shared" si="7"/>
        <v>SG Nußloch_mJC</v>
      </c>
      <c r="B201" s="9" t="s">
        <v>55</v>
      </c>
      <c r="C201" s="6">
        <v>6</v>
      </c>
      <c r="D201" t="s">
        <v>10</v>
      </c>
      <c r="E201" s="6">
        <v>16</v>
      </c>
      <c r="F201" s="6">
        <v>5</v>
      </c>
      <c r="G201" s="6">
        <v>2</v>
      </c>
      <c r="H201" s="6">
        <v>9</v>
      </c>
      <c r="I201" s="6">
        <v>395</v>
      </c>
      <c r="J201" t="s">
        <v>7</v>
      </c>
      <c r="K201" s="8">
        <v>440</v>
      </c>
      <c r="L201" s="6">
        <v>12</v>
      </c>
      <c r="M201" t="s">
        <v>7</v>
      </c>
      <c r="N201" s="8">
        <v>20</v>
      </c>
    </row>
    <row r="202" spans="1:18" x14ac:dyDescent="0.3">
      <c r="A202" s="9" t="str">
        <f t="shared" si="7"/>
        <v>JSG Ilvesheim/Ladenburg_mJC</v>
      </c>
      <c r="B202" s="9" t="s">
        <v>55</v>
      </c>
      <c r="C202" s="6">
        <v>7</v>
      </c>
      <c r="D202" t="s">
        <v>133</v>
      </c>
      <c r="E202" s="6">
        <v>16</v>
      </c>
      <c r="F202" s="6">
        <v>6</v>
      </c>
      <c r="G202" s="6">
        <v>0</v>
      </c>
      <c r="H202" s="6">
        <v>10</v>
      </c>
      <c r="I202" s="6">
        <v>393</v>
      </c>
      <c r="J202" t="s">
        <v>7</v>
      </c>
      <c r="K202" s="8">
        <v>468</v>
      </c>
      <c r="L202" s="6">
        <v>12</v>
      </c>
      <c r="M202" t="s">
        <v>7</v>
      </c>
      <c r="N202" s="8">
        <v>20</v>
      </c>
      <c r="P202" s="5"/>
      <c r="Q202" s="5"/>
      <c r="R202" s="5"/>
    </row>
    <row r="203" spans="1:18" x14ac:dyDescent="0.3">
      <c r="A203" s="9" t="str">
        <f t="shared" si="7"/>
        <v>JSG Hemsbach/Laudenbach_mJC</v>
      </c>
      <c r="B203" s="9" t="s">
        <v>55</v>
      </c>
      <c r="C203" s="6">
        <v>8</v>
      </c>
      <c r="D203" t="s">
        <v>30</v>
      </c>
      <c r="E203" s="6">
        <v>16</v>
      </c>
      <c r="F203" s="6">
        <v>3</v>
      </c>
      <c r="G203" s="6">
        <v>3</v>
      </c>
      <c r="H203" s="6">
        <v>10</v>
      </c>
      <c r="I203" s="6">
        <v>376</v>
      </c>
      <c r="J203" t="s">
        <v>7</v>
      </c>
      <c r="K203" s="8">
        <v>455</v>
      </c>
      <c r="L203" s="6">
        <v>9</v>
      </c>
      <c r="M203" t="s">
        <v>7</v>
      </c>
      <c r="N203" s="8">
        <v>23</v>
      </c>
      <c r="P203" s="6"/>
      <c r="Q203" s="6"/>
      <c r="R203" s="6"/>
    </row>
    <row r="204" spans="1:18" x14ac:dyDescent="0.3">
      <c r="A204" s="9" t="str">
        <f t="shared" si="7"/>
        <v>HSG Hardtwald_mJC</v>
      </c>
      <c r="B204" s="9" t="s">
        <v>55</v>
      </c>
      <c r="C204" s="6">
        <v>9</v>
      </c>
      <c r="D204" t="s">
        <v>639</v>
      </c>
      <c r="E204" s="6">
        <v>16</v>
      </c>
      <c r="F204" s="6">
        <v>2</v>
      </c>
      <c r="G204" s="6">
        <v>2</v>
      </c>
      <c r="H204" s="6">
        <v>12</v>
      </c>
      <c r="I204" s="6">
        <v>488</v>
      </c>
      <c r="J204" t="s">
        <v>7</v>
      </c>
      <c r="K204" s="8">
        <v>641</v>
      </c>
      <c r="L204" s="6">
        <v>6</v>
      </c>
      <c r="M204" t="s">
        <v>7</v>
      </c>
      <c r="N204" s="8">
        <v>26</v>
      </c>
      <c r="P204" s="6"/>
      <c r="Q204" s="6"/>
      <c r="R204" s="6"/>
    </row>
    <row r="205" spans="1:18" x14ac:dyDescent="0.3">
      <c r="A205" s="9" t="str">
        <f t="shared" si="7"/>
        <v>_</v>
      </c>
      <c r="P205" s="6"/>
      <c r="Q205" s="6"/>
      <c r="R205" s="6"/>
    </row>
    <row r="206" spans="1:18" ht="15.6" x14ac:dyDescent="0.35">
      <c r="A206" s="9" t="str">
        <f t="shared" si="7"/>
        <v>_</v>
      </c>
      <c r="C206" s="32" t="s">
        <v>224</v>
      </c>
      <c r="P206" s="6"/>
      <c r="Q206" s="6"/>
      <c r="R206" s="6"/>
    </row>
    <row r="207" spans="1:18" x14ac:dyDescent="0.3">
      <c r="A207" s="9" t="str">
        <f t="shared" si="7"/>
        <v>_</v>
      </c>
      <c r="E207" s="34" t="s">
        <v>1</v>
      </c>
      <c r="F207" s="34" t="s">
        <v>2</v>
      </c>
      <c r="G207" s="34" t="s">
        <v>3</v>
      </c>
      <c r="H207" s="34" t="s">
        <v>4</v>
      </c>
      <c r="J207" s="35" t="s">
        <v>5</v>
      </c>
      <c r="M207" s="35" t="s">
        <v>6</v>
      </c>
      <c r="P207" s="6"/>
      <c r="Q207" s="6"/>
      <c r="R207" s="6"/>
    </row>
    <row r="208" spans="1:18" x14ac:dyDescent="0.3">
      <c r="A208" s="9" t="str">
        <f t="shared" si="7"/>
        <v>Handball Wölfe Plankstadt e.V. 2_mJC</v>
      </c>
      <c r="B208" s="9" t="s">
        <v>56</v>
      </c>
      <c r="C208" s="6">
        <v>1</v>
      </c>
      <c r="D208" t="s">
        <v>640</v>
      </c>
      <c r="E208" s="6">
        <v>12</v>
      </c>
      <c r="F208" s="6">
        <v>9</v>
      </c>
      <c r="G208" s="6">
        <v>0</v>
      </c>
      <c r="H208" s="6">
        <v>3</v>
      </c>
      <c r="I208" s="6">
        <v>355</v>
      </c>
      <c r="J208" t="s">
        <v>7</v>
      </c>
      <c r="K208" s="8">
        <v>317</v>
      </c>
      <c r="L208" s="6">
        <v>18</v>
      </c>
      <c r="M208" t="s">
        <v>7</v>
      </c>
      <c r="N208" s="8">
        <v>6</v>
      </c>
    </row>
    <row r="209" spans="1:18" x14ac:dyDescent="0.3">
      <c r="A209" s="9" t="str">
        <f t="shared" si="7"/>
        <v>HSG Dielheim/Malschenberg 2_mJC</v>
      </c>
      <c r="B209" s="9" t="s">
        <v>56</v>
      </c>
      <c r="C209" s="6">
        <v>2</v>
      </c>
      <c r="D209" t="s">
        <v>664</v>
      </c>
      <c r="E209" s="6">
        <v>12</v>
      </c>
      <c r="F209" s="6">
        <v>9</v>
      </c>
      <c r="G209" s="6">
        <v>0</v>
      </c>
      <c r="H209" s="6">
        <v>3</v>
      </c>
      <c r="I209" s="6">
        <v>319</v>
      </c>
      <c r="J209" t="s">
        <v>7</v>
      </c>
      <c r="K209" s="8">
        <v>228</v>
      </c>
      <c r="L209" s="6">
        <v>18</v>
      </c>
      <c r="M209" t="s">
        <v>7</v>
      </c>
      <c r="N209" s="8">
        <v>6</v>
      </c>
    </row>
    <row r="210" spans="1:18" x14ac:dyDescent="0.3">
      <c r="A210" s="9" t="str">
        <f t="shared" si="7"/>
        <v>TSG Wiesloch 2_mJC</v>
      </c>
      <c r="B210" s="9" t="s">
        <v>56</v>
      </c>
      <c r="C210" s="6">
        <v>3</v>
      </c>
      <c r="D210" t="s">
        <v>227</v>
      </c>
      <c r="E210" s="6">
        <v>12</v>
      </c>
      <c r="F210" s="6">
        <v>6</v>
      </c>
      <c r="G210" s="6">
        <v>0</v>
      </c>
      <c r="H210" s="6">
        <v>6</v>
      </c>
      <c r="I210" s="6">
        <v>324</v>
      </c>
      <c r="J210" t="s">
        <v>7</v>
      </c>
      <c r="K210" s="8">
        <v>297</v>
      </c>
      <c r="L210" s="6">
        <v>12</v>
      </c>
      <c r="M210" t="s">
        <v>7</v>
      </c>
      <c r="N210" s="8">
        <v>12</v>
      </c>
      <c r="P210" s="5"/>
      <c r="Q210" s="5"/>
      <c r="R210" s="5"/>
    </row>
    <row r="211" spans="1:18" x14ac:dyDescent="0.3">
      <c r="A211" s="9" t="str">
        <f t="shared" si="7"/>
        <v>SGH Waldbrunn/Eberbach_mJC</v>
      </c>
      <c r="B211" s="9" t="s">
        <v>56</v>
      </c>
      <c r="C211" s="6">
        <v>4</v>
      </c>
      <c r="D211" t="s">
        <v>167</v>
      </c>
      <c r="E211" s="6">
        <v>12</v>
      </c>
      <c r="F211" s="6">
        <v>6</v>
      </c>
      <c r="G211" s="6">
        <v>0</v>
      </c>
      <c r="H211" s="6">
        <v>6</v>
      </c>
      <c r="I211" s="6">
        <v>265</v>
      </c>
      <c r="J211" t="s">
        <v>7</v>
      </c>
      <c r="K211" s="8">
        <v>271</v>
      </c>
      <c r="L211" s="6">
        <v>12</v>
      </c>
      <c r="M211" t="s">
        <v>7</v>
      </c>
      <c r="N211" s="8">
        <v>12</v>
      </c>
      <c r="P211" s="6"/>
      <c r="Q211" s="6"/>
      <c r="R211" s="6"/>
    </row>
    <row r="212" spans="1:18" x14ac:dyDescent="0.3">
      <c r="A212" s="9" t="str">
        <f t="shared" si="7"/>
        <v>JSG Heidelberg 2_mJC</v>
      </c>
      <c r="B212" s="9" t="s">
        <v>56</v>
      </c>
      <c r="C212" s="6">
        <v>5</v>
      </c>
      <c r="D212" t="s">
        <v>221</v>
      </c>
      <c r="E212" s="6">
        <v>12</v>
      </c>
      <c r="F212" s="6">
        <v>0</v>
      </c>
      <c r="G212" s="6">
        <v>0</v>
      </c>
      <c r="H212" s="6">
        <v>12</v>
      </c>
      <c r="I212" s="6">
        <v>254</v>
      </c>
      <c r="J212" t="s">
        <v>7</v>
      </c>
      <c r="K212" s="8">
        <v>404</v>
      </c>
      <c r="L212" s="6">
        <v>0</v>
      </c>
      <c r="M212" t="s">
        <v>7</v>
      </c>
      <c r="N212" s="8">
        <v>24</v>
      </c>
      <c r="P212" s="6"/>
      <c r="Q212" s="6"/>
      <c r="R212" s="6"/>
    </row>
    <row r="213" spans="1:18" x14ac:dyDescent="0.3">
      <c r="A213" s="9" t="str">
        <f t="shared" si="7"/>
        <v>_</v>
      </c>
      <c r="P213" s="6"/>
      <c r="Q213" s="6"/>
      <c r="R213" s="6"/>
    </row>
    <row r="214" spans="1:18" ht="15.6" x14ac:dyDescent="0.35">
      <c r="A214" s="9" t="str">
        <f t="shared" si="7"/>
        <v>_</v>
      </c>
      <c r="C214" s="32" t="s">
        <v>225</v>
      </c>
      <c r="P214" s="6"/>
      <c r="Q214" s="6"/>
      <c r="R214" s="6"/>
    </row>
    <row r="215" spans="1:18" x14ac:dyDescent="0.3">
      <c r="A215" s="9" t="str">
        <f t="shared" si="7"/>
        <v>_</v>
      </c>
      <c r="E215" s="34" t="s">
        <v>1</v>
      </c>
      <c r="F215" s="34" t="s">
        <v>2</v>
      </c>
      <c r="G215" s="34" t="s">
        <v>3</v>
      </c>
      <c r="H215" s="34" t="s">
        <v>4</v>
      </c>
      <c r="J215" s="35" t="s">
        <v>5</v>
      </c>
      <c r="M215" s="35" t="s">
        <v>6</v>
      </c>
      <c r="P215" s="6"/>
      <c r="Q215" s="6"/>
      <c r="R215" s="6"/>
    </row>
    <row r="216" spans="1:18" x14ac:dyDescent="0.3">
      <c r="A216" s="9" t="str">
        <f t="shared" si="7"/>
        <v>HG Saase 2_mJC</v>
      </c>
      <c r="B216" s="9" t="s">
        <v>56</v>
      </c>
      <c r="C216" s="6">
        <v>1</v>
      </c>
      <c r="D216" t="s">
        <v>223</v>
      </c>
      <c r="E216" s="6">
        <v>15</v>
      </c>
      <c r="F216" s="6">
        <v>11</v>
      </c>
      <c r="G216" s="6">
        <v>2</v>
      </c>
      <c r="H216" s="6">
        <v>2</v>
      </c>
      <c r="I216" s="6">
        <v>495</v>
      </c>
      <c r="J216" t="s">
        <v>7</v>
      </c>
      <c r="K216" s="8">
        <v>338</v>
      </c>
      <c r="L216" s="6">
        <v>24</v>
      </c>
      <c r="M216" t="s">
        <v>7</v>
      </c>
      <c r="N216" s="8">
        <v>6</v>
      </c>
    </row>
    <row r="217" spans="1:18" x14ac:dyDescent="0.3">
      <c r="A217" s="9" t="str">
        <f t="shared" si="7"/>
        <v>SG Vogelstang/Käfertal/Sandhofen 2_mJC</v>
      </c>
      <c r="B217" s="9" t="s">
        <v>56</v>
      </c>
      <c r="C217" s="6">
        <v>2</v>
      </c>
      <c r="D217" t="s">
        <v>642</v>
      </c>
      <c r="E217" s="6">
        <v>15</v>
      </c>
      <c r="F217" s="6">
        <v>11</v>
      </c>
      <c r="G217" s="6">
        <v>0</v>
      </c>
      <c r="H217" s="6">
        <v>4</v>
      </c>
      <c r="I217" s="6">
        <v>482</v>
      </c>
      <c r="J217" t="s">
        <v>7</v>
      </c>
      <c r="K217" s="8">
        <v>386</v>
      </c>
      <c r="L217" s="6">
        <v>22</v>
      </c>
      <c r="M217" t="s">
        <v>7</v>
      </c>
      <c r="N217" s="8">
        <v>8</v>
      </c>
    </row>
    <row r="218" spans="1:18" x14ac:dyDescent="0.3">
      <c r="A218" s="9" t="str">
        <f t="shared" si="7"/>
        <v>SG Heddesheim_mJC</v>
      </c>
      <c r="B218" s="9" t="s">
        <v>56</v>
      </c>
      <c r="C218" s="6">
        <v>3</v>
      </c>
      <c r="D218" t="s">
        <v>164</v>
      </c>
      <c r="E218" s="6">
        <v>15</v>
      </c>
      <c r="F218" s="6">
        <v>10</v>
      </c>
      <c r="G218" s="6">
        <v>1</v>
      </c>
      <c r="H218" s="6">
        <v>4</v>
      </c>
      <c r="I218" s="6">
        <v>465</v>
      </c>
      <c r="J218" t="s">
        <v>7</v>
      </c>
      <c r="K218" s="8">
        <v>330</v>
      </c>
      <c r="L218" s="6">
        <v>21</v>
      </c>
      <c r="M218" t="s">
        <v>7</v>
      </c>
      <c r="N218" s="8">
        <v>9</v>
      </c>
      <c r="P218" s="5"/>
      <c r="Q218" s="5"/>
      <c r="R218" s="5"/>
    </row>
    <row r="219" spans="1:18" x14ac:dyDescent="0.3">
      <c r="A219" s="9" t="str">
        <f t="shared" si="7"/>
        <v>TSV Amicitia 06/09 Viernheim_mJC</v>
      </c>
      <c r="B219" s="9" t="s">
        <v>56</v>
      </c>
      <c r="C219" s="6">
        <v>4</v>
      </c>
      <c r="D219" t="s">
        <v>123</v>
      </c>
      <c r="E219" s="6">
        <v>15</v>
      </c>
      <c r="F219" s="6">
        <v>7</v>
      </c>
      <c r="G219" s="6">
        <v>1</v>
      </c>
      <c r="H219" s="6">
        <v>7</v>
      </c>
      <c r="I219" s="6">
        <v>433</v>
      </c>
      <c r="J219" t="s">
        <v>7</v>
      </c>
      <c r="K219" s="8">
        <v>441</v>
      </c>
      <c r="L219" s="6">
        <v>15</v>
      </c>
      <c r="M219" t="s">
        <v>7</v>
      </c>
      <c r="N219" s="8">
        <v>15</v>
      </c>
      <c r="P219" s="6"/>
      <c r="Q219" s="6"/>
      <c r="R219" s="6"/>
    </row>
    <row r="220" spans="1:18" x14ac:dyDescent="0.3">
      <c r="A220" s="9" t="str">
        <f t="shared" si="7"/>
        <v>SG MTG/PSV Mannheim_mJC</v>
      </c>
      <c r="B220" s="9" t="s">
        <v>56</v>
      </c>
      <c r="C220" s="6">
        <v>5</v>
      </c>
      <c r="D220" t="s">
        <v>165</v>
      </c>
      <c r="E220" s="6">
        <v>15</v>
      </c>
      <c r="F220" s="6">
        <v>2</v>
      </c>
      <c r="G220" s="6">
        <v>1</v>
      </c>
      <c r="H220" s="6">
        <v>12</v>
      </c>
      <c r="I220" s="6">
        <v>292</v>
      </c>
      <c r="J220" t="s">
        <v>7</v>
      </c>
      <c r="K220" s="8">
        <v>458</v>
      </c>
      <c r="L220" s="6">
        <v>5</v>
      </c>
      <c r="M220" t="s">
        <v>7</v>
      </c>
      <c r="N220" s="8">
        <v>25</v>
      </c>
      <c r="P220" s="6"/>
      <c r="Q220" s="6"/>
      <c r="R220" s="6"/>
    </row>
    <row r="221" spans="1:18" x14ac:dyDescent="0.3">
      <c r="A221" s="9" t="str">
        <f t="shared" ref="A221" si="8">CONCATENATE(D221,"_",LEFT(B221,3))</f>
        <v>JSG Weschnitztal 2_mJC</v>
      </c>
      <c r="B221" s="9" t="s">
        <v>56</v>
      </c>
      <c r="C221" s="6">
        <v>6</v>
      </c>
      <c r="D221" t="s">
        <v>643</v>
      </c>
      <c r="E221" s="6">
        <v>15</v>
      </c>
      <c r="F221" s="6">
        <v>1</v>
      </c>
      <c r="G221" s="6">
        <v>1</v>
      </c>
      <c r="H221" s="6">
        <v>13</v>
      </c>
      <c r="I221" s="6">
        <v>315</v>
      </c>
      <c r="J221" t="s">
        <v>7</v>
      </c>
      <c r="K221" s="8">
        <v>529</v>
      </c>
      <c r="L221" s="6">
        <v>3</v>
      </c>
      <c r="M221" t="s">
        <v>7</v>
      </c>
      <c r="N221" s="8">
        <v>27</v>
      </c>
      <c r="P221" s="6"/>
      <c r="Q221" s="6"/>
      <c r="R221" s="6"/>
    </row>
    <row r="222" spans="1:18" x14ac:dyDescent="0.3">
      <c r="A222" s="9" t="str">
        <f t="shared" si="7"/>
        <v>_</v>
      </c>
      <c r="P222" s="6"/>
      <c r="Q222" s="6"/>
      <c r="R222" s="6"/>
    </row>
    <row r="223" spans="1:18" ht="15.6" x14ac:dyDescent="0.35">
      <c r="A223" s="9" t="str">
        <f t="shared" si="7"/>
        <v>_</v>
      </c>
      <c r="C223" s="32" t="s">
        <v>159</v>
      </c>
      <c r="P223" s="6"/>
      <c r="Q223" s="6"/>
      <c r="R223" s="6"/>
    </row>
    <row r="224" spans="1:18" x14ac:dyDescent="0.3">
      <c r="A224" s="9" t="str">
        <f t="shared" si="7"/>
        <v>_</v>
      </c>
      <c r="E224" s="34" t="s">
        <v>1</v>
      </c>
      <c r="F224" s="34" t="s">
        <v>2</v>
      </c>
      <c r="G224" s="34" t="s">
        <v>3</v>
      </c>
      <c r="H224" s="34" t="s">
        <v>4</v>
      </c>
      <c r="J224" s="35" t="s">
        <v>5</v>
      </c>
      <c r="M224" s="35" t="s">
        <v>6</v>
      </c>
      <c r="P224" s="6"/>
      <c r="Q224" s="6"/>
      <c r="R224" s="6"/>
    </row>
    <row r="225" spans="1:18" x14ac:dyDescent="0.3">
      <c r="A225" s="9" t="str">
        <f t="shared" si="7"/>
        <v>TSG Germania Dossenheim_mJD</v>
      </c>
      <c r="B225" s="9" t="s">
        <v>57</v>
      </c>
      <c r="C225" s="6">
        <v>1</v>
      </c>
      <c r="D225" t="s">
        <v>18</v>
      </c>
      <c r="E225" s="6">
        <v>18</v>
      </c>
      <c r="F225" s="6">
        <v>15</v>
      </c>
      <c r="G225" s="6">
        <v>1</v>
      </c>
      <c r="H225" s="6">
        <v>2</v>
      </c>
      <c r="I225" s="6">
        <v>502</v>
      </c>
      <c r="J225" t="s">
        <v>7</v>
      </c>
      <c r="K225" s="8">
        <v>352</v>
      </c>
      <c r="L225" s="6">
        <v>31</v>
      </c>
      <c r="M225" t="s">
        <v>7</v>
      </c>
      <c r="N225" s="8">
        <v>5</v>
      </c>
    </row>
    <row r="226" spans="1:18" x14ac:dyDescent="0.3">
      <c r="A226" s="9" t="str">
        <f t="shared" si="7"/>
        <v>SG Heddesheim_mJD</v>
      </c>
      <c r="B226" s="9" t="s">
        <v>57</v>
      </c>
      <c r="C226" s="6">
        <v>2</v>
      </c>
      <c r="D226" t="s">
        <v>164</v>
      </c>
      <c r="E226" s="6">
        <v>18</v>
      </c>
      <c r="F226" s="6">
        <v>14</v>
      </c>
      <c r="G226" s="6">
        <v>0</v>
      </c>
      <c r="H226" s="6">
        <v>4</v>
      </c>
      <c r="I226" s="6">
        <v>445</v>
      </c>
      <c r="J226" t="s">
        <v>7</v>
      </c>
      <c r="K226" s="8">
        <v>371</v>
      </c>
      <c r="L226" s="6">
        <v>28</v>
      </c>
      <c r="M226" t="s">
        <v>7</v>
      </c>
      <c r="N226" s="8">
        <v>8</v>
      </c>
    </row>
    <row r="227" spans="1:18" x14ac:dyDescent="0.3">
      <c r="A227" s="9" t="str">
        <f t="shared" si="7"/>
        <v>JSG Weschnitztal_mJD</v>
      </c>
      <c r="B227" s="9" t="s">
        <v>57</v>
      </c>
      <c r="C227" s="6">
        <v>3</v>
      </c>
      <c r="D227" t="s">
        <v>624</v>
      </c>
      <c r="E227" s="6">
        <v>18</v>
      </c>
      <c r="F227" s="6">
        <v>12</v>
      </c>
      <c r="G227" s="6">
        <v>0</v>
      </c>
      <c r="H227" s="6">
        <v>6</v>
      </c>
      <c r="I227" s="6">
        <v>407</v>
      </c>
      <c r="J227" t="s">
        <v>7</v>
      </c>
      <c r="K227" s="8">
        <v>360</v>
      </c>
      <c r="L227" s="6">
        <v>24</v>
      </c>
      <c r="M227" t="s">
        <v>7</v>
      </c>
      <c r="N227" s="8">
        <v>12</v>
      </c>
      <c r="P227" s="5"/>
      <c r="Q227" s="5"/>
      <c r="R227" s="5"/>
    </row>
    <row r="228" spans="1:18" x14ac:dyDescent="0.3">
      <c r="A228" s="9" t="str">
        <f t="shared" si="7"/>
        <v>TV Eppelheim_mJD</v>
      </c>
      <c r="B228" s="9" t="s">
        <v>57</v>
      </c>
      <c r="C228" s="6">
        <v>4</v>
      </c>
      <c r="D228" t="s">
        <v>174</v>
      </c>
      <c r="E228" s="6">
        <v>18</v>
      </c>
      <c r="F228" s="6">
        <v>11</v>
      </c>
      <c r="G228" s="6">
        <v>0</v>
      </c>
      <c r="H228" s="6">
        <v>7</v>
      </c>
      <c r="I228" s="6">
        <v>512</v>
      </c>
      <c r="J228" t="s">
        <v>7</v>
      </c>
      <c r="K228" s="8">
        <v>436</v>
      </c>
      <c r="L228" s="6">
        <v>22</v>
      </c>
      <c r="M228" t="s">
        <v>7</v>
      </c>
      <c r="N228" s="8">
        <v>14</v>
      </c>
      <c r="P228" s="6"/>
      <c r="Q228" s="6"/>
      <c r="R228" s="6"/>
    </row>
    <row r="229" spans="1:18" x14ac:dyDescent="0.3">
      <c r="A229" s="9" t="str">
        <f t="shared" si="7"/>
        <v>HG Oftersheim/Schwetzingen_mJD</v>
      </c>
      <c r="B229" s="9" t="s">
        <v>57</v>
      </c>
      <c r="C229" s="6">
        <v>5</v>
      </c>
      <c r="D229" t="s">
        <v>8</v>
      </c>
      <c r="E229" s="6">
        <v>18</v>
      </c>
      <c r="F229" s="6">
        <v>10</v>
      </c>
      <c r="G229" s="6">
        <v>1</v>
      </c>
      <c r="H229" s="6">
        <v>7</v>
      </c>
      <c r="I229" s="6">
        <v>437</v>
      </c>
      <c r="J229" t="s">
        <v>7</v>
      </c>
      <c r="K229" s="8">
        <v>401</v>
      </c>
      <c r="L229" s="6">
        <v>21</v>
      </c>
      <c r="M229" t="s">
        <v>7</v>
      </c>
      <c r="N229" s="8">
        <v>15</v>
      </c>
      <c r="P229" s="6"/>
      <c r="Q229" s="6"/>
      <c r="R229" s="6"/>
    </row>
    <row r="230" spans="1:18" x14ac:dyDescent="0.3">
      <c r="A230" s="9" t="str">
        <f t="shared" si="7"/>
        <v>SG Leutershausen_mJD</v>
      </c>
      <c r="B230" s="9" t="s">
        <v>57</v>
      </c>
      <c r="C230" s="6">
        <v>6</v>
      </c>
      <c r="D230" t="s">
        <v>47</v>
      </c>
      <c r="E230" s="6">
        <v>18</v>
      </c>
      <c r="F230" s="6">
        <v>9</v>
      </c>
      <c r="G230" s="6">
        <v>0</v>
      </c>
      <c r="H230" s="6">
        <v>9</v>
      </c>
      <c r="I230" s="6">
        <v>384</v>
      </c>
      <c r="J230" t="s">
        <v>7</v>
      </c>
      <c r="K230" s="8">
        <v>355</v>
      </c>
      <c r="L230" s="6">
        <v>18</v>
      </c>
      <c r="M230" t="s">
        <v>7</v>
      </c>
      <c r="N230" s="8">
        <v>18</v>
      </c>
      <c r="P230" s="6"/>
      <c r="Q230" s="6"/>
      <c r="R230" s="6"/>
    </row>
    <row r="231" spans="1:18" x14ac:dyDescent="0.3">
      <c r="A231" s="9" t="str">
        <f t="shared" si="7"/>
        <v>TV Schriesheim_mJD</v>
      </c>
      <c r="B231" s="9" t="s">
        <v>57</v>
      </c>
      <c r="C231" s="6">
        <v>7</v>
      </c>
      <c r="D231" t="s">
        <v>12</v>
      </c>
      <c r="E231" s="6">
        <v>18</v>
      </c>
      <c r="F231" s="6">
        <v>7</v>
      </c>
      <c r="G231" s="6">
        <v>0</v>
      </c>
      <c r="H231" s="6">
        <v>11</v>
      </c>
      <c r="I231" s="6">
        <v>391</v>
      </c>
      <c r="J231" t="s">
        <v>7</v>
      </c>
      <c r="K231" s="8">
        <v>403</v>
      </c>
      <c r="L231" s="6">
        <v>14</v>
      </c>
      <c r="M231" t="s">
        <v>7</v>
      </c>
      <c r="N231" s="8">
        <v>22</v>
      </c>
      <c r="P231" s="6"/>
      <c r="Q231" s="6"/>
      <c r="R231" s="6"/>
    </row>
    <row r="232" spans="1:18" x14ac:dyDescent="0.3">
      <c r="A232" s="9" t="str">
        <f t="shared" si="7"/>
        <v>TSV Amicitia 06/09 Viernheim_mJD</v>
      </c>
      <c r="B232" s="9" t="s">
        <v>57</v>
      </c>
      <c r="C232" s="6">
        <v>8</v>
      </c>
      <c r="D232" t="s">
        <v>123</v>
      </c>
      <c r="E232" s="6">
        <v>18</v>
      </c>
      <c r="F232" s="6">
        <v>6</v>
      </c>
      <c r="G232" s="6">
        <v>0</v>
      </c>
      <c r="H232" s="6">
        <v>12</v>
      </c>
      <c r="I232" s="6">
        <v>353</v>
      </c>
      <c r="J232" t="s">
        <v>7</v>
      </c>
      <c r="K232" s="8">
        <v>407</v>
      </c>
      <c r="L232" s="6">
        <v>12</v>
      </c>
      <c r="M232" t="s">
        <v>7</v>
      </c>
      <c r="N232" s="8">
        <v>24</v>
      </c>
      <c r="P232" s="6"/>
      <c r="Q232" s="6"/>
      <c r="R232" s="6"/>
    </row>
    <row r="233" spans="1:18" x14ac:dyDescent="0.3">
      <c r="A233" s="9" t="str">
        <f t="shared" si="7"/>
        <v>JSG Heidelberg_mJD</v>
      </c>
      <c r="B233" s="9" t="s">
        <v>57</v>
      </c>
      <c r="C233" s="6">
        <v>9</v>
      </c>
      <c r="D233" t="s">
        <v>106</v>
      </c>
      <c r="E233" s="6">
        <v>18</v>
      </c>
      <c r="F233" s="6">
        <v>5</v>
      </c>
      <c r="G233" s="6">
        <v>0</v>
      </c>
      <c r="H233" s="6">
        <v>13</v>
      </c>
      <c r="I233" s="6">
        <v>372</v>
      </c>
      <c r="J233" t="s">
        <v>7</v>
      </c>
      <c r="K233" s="8">
        <v>472</v>
      </c>
      <c r="L233" s="6">
        <v>10</v>
      </c>
      <c r="M233" t="s">
        <v>7</v>
      </c>
      <c r="N233" s="8">
        <v>26</v>
      </c>
      <c r="P233" s="6"/>
      <c r="Q233" s="6"/>
      <c r="R233" s="6"/>
    </row>
    <row r="234" spans="1:18" x14ac:dyDescent="0.3">
      <c r="A234" s="9" t="str">
        <f t="shared" si="7"/>
        <v>Handball Wölfe Plankstadt e.V._mJD</v>
      </c>
      <c r="B234" s="9" t="s">
        <v>57</v>
      </c>
      <c r="C234" s="6">
        <v>10</v>
      </c>
      <c r="D234" t="s">
        <v>637</v>
      </c>
      <c r="E234" s="6">
        <v>18</v>
      </c>
      <c r="F234" s="6">
        <v>0</v>
      </c>
      <c r="G234" s="6">
        <v>0</v>
      </c>
      <c r="H234" s="6">
        <v>18</v>
      </c>
      <c r="I234" s="6">
        <v>267</v>
      </c>
      <c r="J234" t="s">
        <v>7</v>
      </c>
      <c r="K234" s="8">
        <v>513</v>
      </c>
      <c r="L234" s="6">
        <v>0</v>
      </c>
      <c r="M234" t="s">
        <v>7</v>
      </c>
      <c r="N234" s="8">
        <v>36</v>
      </c>
      <c r="P234" s="6"/>
      <c r="Q234" s="6"/>
      <c r="R234" s="6"/>
    </row>
    <row r="235" spans="1:18" x14ac:dyDescent="0.3">
      <c r="A235" s="9" t="str">
        <f t="shared" si="7"/>
        <v>_</v>
      </c>
    </row>
    <row r="236" spans="1:18" ht="15.6" x14ac:dyDescent="0.35">
      <c r="A236" s="9" t="str">
        <f t="shared" si="7"/>
        <v>_</v>
      </c>
      <c r="C236" s="32" t="s">
        <v>161</v>
      </c>
    </row>
    <row r="237" spans="1:18" x14ac:dyDescent="0.3">
      <c r="A237" s="9" t="str">
        <f t="shared" si="7"/>
        <v>_</v>
      </c>
      <c r="E237" s="34" t="s">
        <v>1</v>
      </c>
      <c r="F237" s="34" t="s">
        <v>2</v>
      </c>
      <c r="G237" s="34" t="s">
        <v>3</v>
      </c>
      <c r="H237" s="34" t="s">
        <v>4</v>
      </c>
      <c r="J237" s="35" t="s">
        <v>5</v>
      </c>
      <c r="M237" s="35" t="s">
        <v>6</v>
      </c>
      <c r="P237" s="5"/>
      <c r="Q237" s="5"/>
      <c r="R237" s="5"/>
    </row>
    <row r="238" spans="1:18" x14ac:dyDescent="0.3">
      <c r="A238" s="9" t="str">
        <f t="shared" si="7"/>
        <v>HG Saase_mJD</v>
      </c>
      <c r="B238" s="9" t="s">
        <v>58</v>
      </c>
      <c r="C238" s="6">
        <v>1</v>
      </c>
      <c r="D238" t="s">
        <v>141</v>
      </c>
      <c r="E238" s="6">
        <v>18</v>
      </c>
      <c r="F238" s="6">
        <v>16</v>
      </c>
      <c r="G238" s="6">
        <v>1</v>
      </c>
      <c r="H238" s="6">
        <v>1</v>
      </c>
      <c r="I238" s="6">
        <v>503</v>
      </c>
      <c r="J238" t="s">
        <v>7</v>
      </c>
      <c r="K238" s="8">
        <v>298</v>
      </c>
      <c r="L238" s="6">
        <v>33</v>
      </c>
      <c r="M238" t="s">
        <v>7</v>
      </c>
      <c r="N238" s="8">
        <v>3</v>
      </c>
      <c r="P238" s="6"/>
      <c r="Q238" s="6"/>
      <c r="R238" s="6"/>
    </row>
    <row r="239" spans="1:18" x14ac:dyDescent="0.3">
      <c r="A239" s="9" t="str">
        <f t="shared" si="7"/>
        <v>HSG Hardtwald_mJD</v>
      </c>
      <c r="B239" s="9" t="s">
        <v>58</v>
      </c>
      <c r="C239" s="6">
        <v>2</v>
      </c>
      <c r="D239" t="s">
        <v>639</v>
      </c>
      <c r="E239" s="6">
        <v>18</v>
      </c>
      <c r="F239" s="6">
        <v>16</v>
      </c>
      <c r="G239" s="6">
        <v>0</v>
      </c>
      <c r="H239" s="6">
        <v>2</v>
      </c>
      <c r="I239" s="6">
        <v>484</v>
      </c>
      <c r="J239" t="s">
        <v>7</v>
      </c>
      <c r="K239" s="8">
        <v>286</v>
      </c>
      <c r="L239" s="6">
        <v>32</v>
      </c>
      <c r="M239" t="s">
        <v>7</v>
      </c>
      <c r="N239" s="8">
        <v>4</v>
      </c>
      <c r="P239" s="6"/>
      <c r="Q239" s="6"/>
      <c r="R239" s="6"/>
    </row>
    <row r="240" spans="1:18" x14ac:dyDescent="0.3">
      <c r="A240" s="9" t="str">
        <f t="shared" si="7"/>
        <v>HSG TSG Weinheim-TV Oberflockenbach_mJD</v>
      </c>
      <c r="B240" s="9" t="s">
        <v>58</v>
      </c>
      <c r="C240" s="6">
        <v>3</v>
      </c>
      <c r="D240" t="s">
        <v>214</v>
      </c>
      <c r="E240" s="6">
        <v>18</v>
      </c>
      <c r="F240" s="6">
        <v>14</v>
      </c>
      <c r="G240" s="6">
        <v>0</v>
      </c>
      <c r="H240" s="6">
        <v>4</v>
      </c>
      <c r="I240" s="6">
        <v>431</v>
      </c>
      <c r="J240" t="s">
        <v>7</v>
      </c>
      <c r="K240" s="8">
        <v>280</v>
      </c>
      <c r="L240" s="6">
        <v>28</v>
      </c>
      <c r="M240" t="s">
        <v>7</v>
      </c>
      <c r="N240" s="8">
        <v>8</v>
      </c>
      <c r="P240" s="6"/>
      <c r="Q240" s="6"/>
      <c r="R240" s="6"/>
    </row>
    <row r="241" spans="1:18" x14ac:dyDescent="0.3">
      <c r="A241" s="9" t="str">
        <f t="shared" si="7"/>
        <v>TSG Wiesloch_mJD</v>
      </c>
      <c r="B241" s="9" t="s">
        <v>58</v>
      </c>
      <c r="C241" s="6">
        <v>4</v>
      </c>
      <c r="D241" t="s">
        <v>138</v>
      </c>
      <c r="E241" s="6">
        <v>18</v>
      </c>
      <c r="F241" s="6">
        <v>10</v>
      </c>
      <c r="G241" s="6">
        <v>1</v>
      </c>
      <c r="H241" s="6">
        <v>7</v>
      </c>
      <c r="I241" s="6">
        <v>418</v>
      </c>
      <c r="J241" t="s">
        <v>7</v>
      </c>
      <c r="K241" s="8">
        <v>378</v>
      </c>
      <c r="L241" s="6">
        <v>21</v>
      </c>
      <c r="M241" t="s">
        <v>7</v>
      </c>
      <c r="N241" s="8">
        <v>15</v>
      </c>
      <c r="P241" s="6"/>
      <c r="Q241" s="6"/>
      <c r="R241" s="6"/>
    </row>
    <row r="242" spans="1:18" x14ac:dyDescent="0.3">
      <c r="A242" s="9" t="str">
        <f t="shared" si="7"/>
        <v>JSG Ilvesheim/Ladenburg_mJD</v>
      </c>
      <c r="B242" s="9" t="s">
        <v>58</v>
      </c>
      <c r="C242" s="6">
        <v>5</v>
      </c>
      <c r="D242" t="s">
        <v>133</v>
      </c>
      <c r="E242" s="6">
        <v>18</v>
      </c>
      <c r="F242" s="6">
        <v>10</v>
      </c>
      <c r="G242" s="6">
        <v>0</v>
      </c>
      <c r="H242" s="6">
        <v>8</v>
      </c>
      <c r="I242" s="6">
        <v>339</v>
      </c>
      <c r="J242" t="s">
        <v>7</v>
      </c>
      <c r="K242" s="8">
        <v>325</v>
      </c>
      <c r="L242" s="6">
        <v>20</v>
      </c>
      <c r="M242" t="s">
        <v>7</v>
      </c>
      <c r="N242" s="8">
        <v>16</v>
      </c>
      <c r="P242" s="6"/>
      <c r="Q242" s="6"/>
      <c r="R242" s="6"/>
    </row>
    <row r="243" spans="1:18" x14ac:dyDescent="0.3">
      <c r="A243" s="9" t="str">
        <f t="shared" si="7"/>
        <v>HSG Dielheim/Malschenberg_mJD</v>
      </c>
      <c r="B243" s="9" t="s">
        <v>58</v>
      </c>
      <c r="C243" s="6">
        <v>6</v>
      </c>
      <c r="D243" t="s">
        <v>623</v>
      </c>
      <c r="E243" s="6">
        <v>18</v>
      </c>
      <c r="F243" s="6">
        <v>10</v>
      </c>
      <c r="G243" s="6">
        <v>0</v>
      </c>
      <c r="H243" s="6">
        <v>8</v>
      </c>
      <c r="I243" s="6">
        <v>381</v>
      </c>
      <c r="J243" t="s">
        <v>7</v>
      </c>
      <c r="K243" s="8">
        <v>326</v>
      </c>
      <c r="L243" s="6">
        <v>20</v>
      </c>
      <c r="M243" t="s">
        <v>7</v>
      </c>
      <c r="N243" s="8">
        <v>16</v>
      </c>
      <c r="P243" s="6"/>
      <c r="Q243" s="6"/>
      <c r="R243" s="6"/>
    </row>
    <row r="244" spans="1:18" x14ac:dyDescent="0.3">
      <c r="A244" s="9" t="str">
        <f t="shared" si="7"/>
        <v>SG Bammental/Neckargemünd_mJD</v>
      </c>
      <c r="B244" s="9" t="s">
        <v>58</v>
      </c>
      <c r="C244" s="6">
        <v>7</v>
      </c>
      <c r="D244" t="s">
        <v>137</v>
      </c>
      <c r="E244" s="6">
        <v>18</v>
      </c>
      <c r="F244" s="6">
        <v>6</v>
      </c>
      <c r="G244" s="6">
        <v>0</v>
      </c>
      <c r="H244" s="6">
        <v>12</v>
      </c>
      <c r="I244" s="6">
        <v>442</v>
      </c>
      <c r="J244" t="s">
        <v>7</v>
      </c>
      <c r="K244" s="8">
        <v>428</v>
      </c>
      <c r="L244" s="6">
        <v>12</v>
      </c>
      <c r="M244" t="s">
        <v>7</v>
      </c>
      <c r="N244" s="8">
        <v>24</v>
      </c>
      <c r="P244" s="6"/>
      <c r="Q244" s="6"/>
      <c r="R244" s="6"/>
    </row>
    <row r="245" spans="1:18" x14ac:dyDescent="0.3">
      <c r="A245" s="9" t="str">
        <f t="shared" si="7"/>
        <v>JSG Hemsbach/Laudenbach_mJD</v>
      </c>
      <c r="B245" s="9" t="s">
        <v>58</v>
      </c>
      <c r="C245" s="6">
        <v>8</v>
      </c>
      <c r="D245" t="s">
        <v>30</v>
      </c>
      <c r="E245" s="6">
        <v>18</v>
      </c>
      <c r="F245" s="6">
        <v>4</v>
      </c>
      <c r="G245" s="6">
        <v>0</v>
      </c>
      <c r="H245" s="6">
        <v>14</v>
      </c>
      <c r="I245" s="6">
        <v>309</v>
      </c>
      <c r="J245" t="s">
        <v>7</v>
      </c>
      <c r="K245" s="8">
        <v>425</v>
      </c>
      <c r="L245" s="6">
        <v>8</v>
      </c>
      <c r="M245" t="s">
        <v>7</v>
      </c>
      <c r="N245" s="8">
        <v>28</v>
      </c>
      <c r="P245" s="6"/>
      <c r="Q245" s="6"/>
      <c r="R245" s="6"/>
    </row>
    <row r="246" spans="1:18" x14ac:dyDescent="0.3">
      <c r="A246" s="9" t="str">
        <f t="shared" ref="A246:A318" si="9">CONCATENATE(D246,"_",LEFT(B246,3))</f>
        <v>SKV Sandhofen_mJD</v>
      </c>
      <c r="B246" s="9" t="s">
        <v>58</v>
      </c>
      <c r="C246" s="6">
        <v>9</v>
      </c>
      <c r="D246" t="s">
        <v>158</v>
      </c>
      <c r="E246" s="6">
        <v>18</v>
      </c>
      <c r="F246" s="6">
        <v>3</v>
      </c>
      <c r="G246" s="6">
        <v>0</v>
      </c>
      <c r="H246" s="6">
        <v>15</v>
      </c>
      <c r="I246" s="6">
        <v>306</v>
      </c>
      <c r="J246" t="s">
        <v>7</v>
      </c>
      <c r="K246" s="8">
        <v>497</v>
      </c>
      <c r="L246" s="6">
        <v>6</v>
      </c>
      <c r="M246" t="s">
        <v>7</v>
      </c>
      <c r="N246" s="8">
        <v>30</v>
      </c>
      <c r="P246" s="6"/>
      <c r="Q246" s="6"/>
      <c r="R246" s="6"/>
    </row>
    <row r="247" spans="1:18" x14ac:dyDescent="0.3">
      <c r="A247" s="9" t="str">
        <f t="shared" ref="A247:A248" si="10">CONCATENATE(D247,"_",LEFT(B247,3))</f>
        <v>SG Nußloch_mJD</v>
      </c>
      <c r="B247" s="9" t="s">
        <v>58</v>
      </c>
      <c r="C247" s="6">
        <v>10</v>
      </c>
      <c r="D247" t="s">
        <v>10</v>
      </c>
      <c r="E247" s="6">
        <v>18</v>
      </c>
      <c r="F247" s="6">
        <v>0</v>
      </c>
      <c r="G247" s="6">
        <v>0</v>
      </c>
      <c r="H247" s="6">
        <v>18</v>
      </c>
      <c r="I247" s="6">
        <v>223</v>
      </c>
      <c r="J247" t="s">
        <v>7</v>
      </c>
      <c r="K247" s="8">
        <v>593</v>
      </c>
      <c r="L247" s="6">
        <v>0</v>
      </c>
      <c r="M247" t="s">
        <v>7</v>
      </c>
      <c r="N247" s="8">
        <v>36</v>
      </c>
    </row>
    <row r="248" spans="1:18" x14ac:dyDescent="0.3">
      <c r="A248" s="9" t="str">
        <f t="shared" si="10"/>
        <v>_</v>
      </c>
      <c r="C248" s="6"/>
      <c r="E248" s="6"/>
      <c r="F248" s="6"/>
      <c r="G248" s="6"/>
      <c r="H248" s="6"/>
      <c r="I248" s="6"/>
      <c r="K248" s="8"/>
      <c r="L248" s="6"/>
      <c r="N248" s="8"/>
    </row>
    <row r="249" spans="1:18" ht="15.6" x14ac:dyDescent="0.35">
      <c r="A249" s="9" t="str">
        <f t="shared" si="9"/>
        <v>_</v>
      </c>
      <c r="C249" s="32" t="s">
        <v>228</v>
      </c>
    </row>
    <row r="250" spans="1:18" x14ac:dyDescent="0.3">
      <c r="A250" s="9" t="str">
        <f t="shared" si="9"/>
        <v>_</v>
      </c>
      <c r="E250" s="34" t="s">
        <v>1</v>
      </c>
      <c r="F250" s="34" t="s">
        <v>2</v>
      </c>
      <c r="G250" s="34" t="s">
        <v>3</v>
      </c>
      <c r="H250" s="34" t="s">
        <v>4</v>
      </c>
      <c r="J250" s="35" t="s">
        <v>5</v>
      </c>
      <c r="M250" s="35" t="s">
        <v>6</v>
      </c>
      <c r="P250" s="5"/>
      <c r="Q250" s="5"/>
      <c r="R250" s="5"/>
    </row>
    <row r="251" spans="1:18" x14ac:dyDescent="0.3">
      <c r="A251" s="9" t="str">
        <f t="shared" si="9"/>
        <v>TSG Seckenheim_mJD</v>
      </c>
      <c r="B251" s="9" t="s">
        <v>114</v>
      </c>
      <c r="C251" s="6">
        <v>1</v>
      </c>
      <c r="D251" t="s">
        <v>134</v>
      </c>
      <c r="E251" s="6">
        <v>18</v>
      </c>
      <c r="F251" s="6">
        <v>13</v>
      </c>
      <c r="G251" s="6">
        <v>3</v>
      </c>
      <c r="H251" s="6">
        <v>2</v>
      </c>
      <c r="I251" s="6">
        <v>394</v>
      </c>
      <c r="J251" t="s">
        <v>7</v>
      </c>
      <c r="K251" s="8">
        <v>302</v>
      </c>
      <c r="L251" s="6">
        <v>29</v>
      </c>
      <c r="M251" t="s">
        <v>7</v>
      </c>
      <c r="N251" s="8">
        <v>7</v>
      </c>
      <c r="P251" s="6"/>
      <c r="Q251" s="6"/>
      <c r="R251" s="6"/>
    </row>
    <row r="252" spans="1:18" x14ac:dyDescent="0.3">
      <c r="A252" s="9" t="str">
        <f t="shared" si="9"/>
        <v>SG Schwarzbachtal_mJD</v>
      </c>
      <c r="B252" s="9" t="s">
        <v>114</v>
      </c>
      <c r="C252" s="6">
        <v>2</v>
      </c>
      <c r="D252" t="s">
        <v>139</v>
      </c>
      <c r="E252" s="6">
        <v>18</v>
      </c>
      <c r="F252" s="6">
        <v>14</v>
      </c>
      <c r="G252" s="6">
        <v>1</v>
      </c>
      <c r="H252" s="6">
        <v>3</v>
      </c>
      <c r="I252" s="6">
        <v>394</v>
      </c>
      <c r="J252" t="s">
        <v>7</v>
      </c>
      <c r="K252" s="8">
        <v>328</v>
      </c>
      <c r="L252" s="6">
        <v>29</v>
      </c>
      <c r="M252" t="s">
        <v>7</v>
      </c>
      <c r="N252" s="8">
        <v>7</v>
      </c>
      <c r="P252" s="6"/>
      <c r="Q252" s="6"/>
      <c r="R252" s="6"/>
    </row>
    <row r="253" spans="1:18" x14ac:dyDescent="0.3">
      <c r="A253" s="9" t="str">
        <f t="shared" si="9"/>
        <v>SG Vogelstang/Käfertal_mJD</v>
      </c>
      <c r="B253" s="9" t="s">
        <v>114</v>
      </c>
      <c r="C253" s="6">
        <v>3</v>
      </c>
      <c r="D253" t="s">
        <v>156</v>
      </c>
      <c r="E253" s="6">
        <v>18</v>
      </c>
      <c r="F253" s="6">
        <v>13</v>
      </c>
      <c r="G253" s="6">
        <v>2</v>
      </c>
      <c r="H253" s="6">
        <v>3</v>
      </c>
      <c r="I253" s="6">
        <v>449</v>
      </c>
      <c r="J253" t="s">
        <v>7</v>
      </c>
      <c r="K253" s="8">
        <v>363</v>
      </c>
      <c r="L253" s="6">
        <v>28</v>
      </c>
      <c r="M253" t="s">
        <v>7</v>
      </c>
      <c r="N253" s="8">
        <v>8</v>
      </c>
      <c r="P253" s="6"/>
      <c r="Q253" s="6"/>
      <c r="R253" s="6"/>
    </row>
    <row r="254" spans="1:18" x14ac:dyDescent="0.3">
      <c r="A254" s="9" t="str">
        <f t="shared" si="9"/>
        <v>TSG Germania Dossenheim 2_mJD</v>
      </c>
      <c r="B254" s="9" t="s">
        <v>114</v>
      </c>
      <c r="C254" s="6">
        <v>4</v>
      </c>
      <c r="D254" t="s">
        <v>644</v>
      </c>
      <c r="E254" s="6">
        <v>18</v>
      </c>
      <c r="F254" s="6">
        <v>13</v>
      </c>
      <c r="G254" s="6">
        <v>2</v>
      </c>
      <c r="H254" s="6">
        <v>3</v>
      </c>
      <c r="I254" s="6">
        <v>404</v>
      </c>
      <c r="J254" t="s">
        <v>7</v>
      </c>
      <c r="K254" s="8">
        <v>312</v>
      </c>
      <c r="L254" s="6">
        <v>28</v>
      </c>
      <c r="M254" t="s">
        <v>7</v>
      </c>
      <c r="N254" s="8">
        <v>8</v>
      </c>
      <c r="P254" s="6"/>
      <c r="Q254" s="6"/>
      <c r="R254" s="6"/>
    </row>
    <row r="255" spans="1:18" x14ac:dyDescent="0.3">
      <c r="A255" s="9" t="str">
        <f t="shared" si="9"/>
        <v>SG Brühl/Ketsch_mJD</v>
      </c>
      <c r="B255" s="9" t="s">
        <v>114</v>
      </c>
      <c r="C255" s="6">
        <v>5</v>
      </c>
      <c r="D255" t="s">
        <v>140</v>
      </c>
      <c r="E255" s="6">
        <v>18</v>
      </c>
      <c r="F255" s="6">
        <v>11</v>
      </c>
      <c r="G255" s="6">
        <v>0</v>
      </c>
      <c r="H255" s="6">
        <v>7</v>
      </c>
      <c r="I255" s="6">
        <v>405</v>
      </c>
      <c r="J255" t="s">
        <v>7</v>
      </c>
      <c r="K255" s="8">
        <v>357</v>
      </c>
      <c r="L255" s="6">
        <v>22</v>
      </c>
      <c r="M255" t="s">
        <v>7</v>
      </c>
      <c r="N255" s="8">
        <v>14</v>
      </c>
      <c r="P255" s="6"/>
      <c r="Q255" s="6"/>
      <c r="R255" s="6"/>
    </row>
    <row r="256" spans="1:18" x14ac:dyDescent="0.3">
      <c r="A256" s="9" t="str">
        <f t="shared" si="9"/>
        <v>ASG HoRAN/St.Leon/Reilingen_mJD</v>
      </c>
      <c r="B256" s="9" t="s">
        <v>114</v>
      </c>
      <c r="C256" s="6">
        <v>6</v>
      </c>
      <c r="D256" t="s">
        <v>213</v>
      </c>
      <c r="E256" s="6">
        <v>18</v>
      </c>
      <c r="F256" s="6">
        <v>7</v>
      </c>
      <c r="G256" s="6">
        <v>1</v>
      </c>
      <c r="H256" s="6">
        <v>10</v>
      </c>
      <c r="I256" s="6">
        <v>377</v>
      </c>
      <c r="J256" t="s">
        <v>7</v>
      </c>
      <c r="K256" s="8">
        <v>372</v>
      </c>
      <c r="L256" s="6">
        <v>15</v>
      </c>
      <c r="M256" t="s">
        <v>7</v>
      </c>
      <c r="N256" s="8">
        <v>21</v>
      </c>
      <c r="P256" s="6"/>
      <c r="Q256" s="6"/>
      <c r="R256" s="6"/>
    </row>
    <row r="257" spans="1:18" x14ac:dyDescent="0.3">
      <c r="A257" s="9" t="str">
        <f t="shared" si="9"/>
        <v>ASG Sinsheim/Steinsfurt_mJD</v>
      </c>
      <c r="B257" s="9" t="s">
        <v>114</v>
      </c>
      <c r="C257" s="6">
        <v>7</v>
      </c>
      <c r="D257" t="s">
        <v>122</v>
      </c>
      <c r="E257" s="6">
        <v>18</v>
      </c>
      <c r="F257" s="6">
        <v>5</v>
      </c>
      <c r="G257" s="6">
        <v>1</v>
      </c>
      <c r="H257" s="6">
        <v>12</v>
      </c>
      <c r="I257" s="6">
        <v>291</v>
      </c>
      <c r="J257" t="s">
        <v>7</v>
      </c>
      <c r="K257" s="8">
        <v>330</v>
      </c>
      <c r="L257" s="6">
        <v>11</v>
      </c>
      <c r="M257" t="s">
        <v>7</v>
      </c>
      <c r="N257" s="8">
        <v>25</v>
      </c>
      <c r="P257" s="6"/>
      <c r="Q257" s="6"/>
      <c r="R257" s="6"/>
    </row>
    <row r="258" spans="1:18" x14ac:dyDescent="0.3">
      <c r="A258" s="9" t="str">
        <f t="shared" si="9"/>
        <v>HG Oftersheim/Schwetzingen 2_mJD</v>
      </c>
      <c r="B258" s="9" t="s">
        <v>114</v>
      </c>
      <c r="C258" s="6">
        <v>8</v>
      </c>
      <c r="D258" t="s">
        <v>15</v>
      </c>
      <c r="E258" s="6">
        <v>18</v>
      </c>
      <c r="F258" s="6">
        <v>4</v>
      </c>
      <c r="G258" s="6">
        <v>1</v>
      </c>
      <c r="H258" s="6">
        <v>13</v>
      </c>
      <c r="I258" s="6">
        <v>290</v>
      </c>
      <c r="J258" t="s">
        <v>7</v>
      </c>
      <c r="K258" s="8">
        <v>397</v>
      </c>
      <c r="L258" s="6">
        <v>9</v>
      </c>
      <c r="M258" t="s">
        <v>7</v>
      </c>
      <c r="N258" s="8">
        <v>27</v>
      </c>
      <c r="P258" s="6"/>
      <c r="Q258" s="6"/>
      <c r="R258" s="6"/>
    </row>
    <row r="259" spans="1:18" x14ac:dyDescent="0.3">
      <c r="A259" s="9" t="str">
        <f t="shared" si="9"/>
        <v>KuSG Leimen_mJD</v>
      </c>
      <c r="B259" s="9" t="s">
        <v>114</v>
      </c>
      <c r="C259" s="6">
        <v>9</v>
      </c>
      <c r="D259" t="s">
        <v>142</v>
      </c>
      <c r="E259" s="6">
        <v>18</v>
      </c>
      <c r="F259" s="6">
        <v>3</v>
      </c>
      <c r="G259" s="6">
        <v>0</v>
      </c>
      <c r="H259" s="6">
        <v>15</v>
      </c>
      <c r="I259" s="6">
        <v>255</v>
      </c>
      <c r="J259" t="s">
        <v>7</v>
      </c>
      <c r="K259" s="8">
        <v>361</v>
      </c>
      <c r="L259" s="6">
        <v>6</v>
      </c>
      <c r="M259" t="s">
        <v>7</v>
      </c>
      <c r="N259" s="8">
        <v>30</v>
      </c>
    </row>
    <row r="260" spans="1:18" x14ac:dyDescent="0.3">
      <c r="A260" s="9" t="str">
        <f t="shared" si="9"/>
        <v>SG MTG/PSV Mannheim_mJD</v>
      </c>
      <c r="B260" s="9" t="s">
        <v>114</v>
      </c>
      <c r="C260" s="6">
        <v>10</v>
      </c>
      <c r="D260" t="s">
        <v>165</v>
      </c>
      <c r="E260" s="6">
        <v>18</v>
      </c>
      <c r="F260" s="6">
        <v>1</v>
      </c>
      <c r="G260" s="6">
        <v>1</v>
      </c>
      <c r="H260" s="6">
        <v>16</v>
      </c>
      <c r="I260" s="6">
        <v>244</v>
      </c>
      <c r="J260" t="s">
        <v>7</v>
      </c>
      <c r="K260" s="8">
        <v>381</v>
      </c>
      <c r="L260" s="6">
        <v>3</v>
      </c>
      <c r="M260" t="s">
        <v>7</v>
      </c>
      <c r="N260" s="8">
        <v>33</v>
      </c>
    </row>
    <row r="261" spans="1:18" x14ac:dyDescent="0.3">
      <c r="A261" s="9" t="str">
        <f t="shared" si="9"/>
        <v>_</v>
      </c>
      <c r="C261" s="6"/>
      <c r="E261" s="6"/>
      <c r="F261" s="6"/>
      <c r="G261" s="6"/>
      <c r="H261" s="6"/>
      <c r="I261" s="6"/>
      <c r="K261" s="8"/>
      <c r="L261" s="6"/>
      <c r="N261" s="8"/>
    </row>
    <row r="262" spans="1:18" ht="15.6" x14ac:dyDescent="0.35">
      <c r="A262" s="9" t="str">
        <f t="shared" si="9"/>
        <v>_</v>
      </c>
      <c r="C262" s="32" t="s">
        <v>163</v>
      </c>
      <c r="P262" s="5"/>
      <c r="Q262" s="5"/>
      <c r="R262" s="5"/>
    </row>
    <row r="263" spans="1:18" x14ac:dyDescent="0.3">
      <c r="A263" s="9" t="str">
        <f t="shared" si="9"/>
        <v>_</v>
      </c>
      <c r="E263" s="34" t="s">
        <v>1</v>
      </c>
      <c r="F263" s="34" t="s">
        <v>2</v>
      </c>
      <c r="G263" s="34" t="s">
        <v>3</v>
      </c>
      <c r="H263" s="34" t="s">
        <v>4</v>
      </c>
      <c r="J263" s="35" t="s">
        <v>5</v>
      </c>
      <c r="M263" s="35" t="s">
        <v>6</v>
      </c>
      <c r="P263" s="6"/>
      <c r="Q263" s="6"/>
      <c r="R263" s="6"/>
    </row>
    <row r="264" spans="1:18" x14ac:dyDescent="0.3">
      <c r="A264" s="9" t="str">
        <f t="shared" si="9"/>
        <v>TSV Rot-Malsch_mJD</v>
      </c>
      <c r="B264" s="9" t="s">
        <v>115</v>
      </c>
      <c r="C264" s="6">
        <v>1</v>
      </c>
      <c r="D264" t="s">
        <v>205</v>
      </c>
      <c r="E264" s="6">
        <v>16</v>
      </c>
      <c r="F264" s="6">
        <v>16</v>
      </c>
      <c r="G264" s="6">
        <v>0</v>
      </c>
      <c r="H264" s="6">
        <v>0</v>
      </c>
      <c r="I264" s="6">
        <v>461</v>
      </c>
      <c r="J264" t="s">
        <v>7</v>
      </c>
      <c r="K264" s="8">
        <v>171</v>
      </c>
      <c r="L264" s="6">
        <v>32</v>
      </c>
      <c r="M264" t="s">
        <v>7</v>
      </c>
      <c r="N264" s="8">
        <v>0</v>
      </c>
      <c r="P264" s="6"/>
      <c r="Q264" s="6"/>
      <c r="R264" s="6"/>
    </row>
    <row r="265" spans="1:18" x14ac:dyDescent="0.3">
      <c r="A265" s="9" t="str">
        <f t="shared" si="9"/>
        <v>TV Eppelheim 2_mJD</v>
      </c>
      <c r="B265" s="9" t="s">
        <v>115</v>
      </c>
      <c r="C265" s="6">
        <v>2</v>
      </c>
      <c r="D265" t="s">
        <v>645</v>
      </c>
      <c r="E265" s="6">
        <v>16</v>
      </c>
      <c r="F265" s="6">
        <v>13</v>
      </c>
      <c r="G265" s="6">
        <v>1</v>
      </c>
      <c r="H265" s="6">
        <v>2</v>
      </c>
      <c r="I265" s="6">
        <v>400</v>
      </c>
      <c r="J265" t="s">
        <v>7</v>
      </c>
      <c r="K265" s="8">
        <v>209</v>
      </c>
      <c r="L265" s="6">
        <v>27</v>
      </c>
      <c r="M265" t="s">
        <v>7</v>
      </c>
      <c r="N265" s="8">
        <v>5</v>
      </c>
      <c r="P265" s="6"/>
      <c r="Q265" s="6"/>
      <c r="R265" s="6"/>
    </row>
    <row r="266" spans="1:18" x14ac:dyDescent="0.3">
      <c r="A266" s="9" t="str">
        <f t="shared" si="9"/>
        <v>JSG Heidelberg 2_mJD</v>
      </c>
      <c r="B266" s="9" t="s">
        <v>115</v>
      </c>
      <c r="C266" s="6">
        <v>3</v>
      </c>
      <c r="D266" t="s">
        <v>221</v>
      </c>
      <c r="E266" s="6">
        <v>16</v>
      </c>
      <c r="F266" s="6">
        <v>12</v>
      </c>
      <c r="G266" s="6">
        <v>1</v>
      </c>
      <c r="H266" s="6">
        <v>3</v>
      </c>
      <c r="I266" s="6">
        <v>444</v>
      </c>
      <c r="J266" t="s">
        <v>7</v>
      </c>
      <c r="K266" s="8">
        <v>221</v>
      </c>
      <c r="L266" s="6">
        <v>25</v>
      </c>
      <c r="M266" t="s">
        <v>7</v>
      </c>
      <c r="N266" s="8">
        <v>7</v>
      </c>
      <c r="P266" s="6"/>
      <c r="Q266" s="6"/>
      <c r="R266" s="6"/>
    </row>
    <row r="267" spans="1:18" x14ac:dyDescent="0.3">
      <c r="A267" s="9" t="str">
        <f t="shared" si="9"/>
        <v>TSV HD-Wieblingen_mJD</v>
      </c>
      <c r="B267" s="9" t="s">
        <v>115</v>
      </c>
      <c r="C267" s="6">
        <v>4</v>
      </c>
      <c r="D267" t="s">
        <v>136</v>
      </c>
      <c r="E267" s="6">
        <v>16</v>
      </c>
      <c r="F267" s="6">
        <v>9</v>
      </c>
      <c r="G267" s="6">
        <v>1</v>
      </c>
      <c r="H267" s="6">
        <v>6</v>
      </c>
      <c r="I267" s="6">
        <v>339</v>
      </c>
      <c r="J267" t="s">
        <v>7</v>
      </c>
      <c r="K267" s="8">
        <v>320</v>
      </c>
      <c r="L267" s="6">
        <v>19</v>
      </c>
      <c r="M267" t="s">
        <v>7</v>
      </c>
      <c r="N267" s="8">
        <v>13</v>
      </c>
      <c r="P267" s="6"/>
      <c r="Q267" s="6"/>
      <c r="R267" s="6"/>
    </row>
    <row r="268" spans="1:18" x14ac:dyDescent="0.3">
      <c r="A268" s="9" t="str">
        <f t="shared" si="9"/>
        <v>HSG Hardtwald 2_mJD</v>
      </c>
      <c r="B268" s="9" t="s">
        <v>115</v>
      </c>
      <c r="C268" s="6">
        <v>5</v>
      </c>
      <c r="D268" t="s">
        <v>646</v>
      </c>
      <c r="E268" s="6">
        <v>16</v>
      </c>
      <c r="F268" s="6">
        <v>6</v>
      </c>
      <c r="G268" s="6">
        <v>2</v>
      </c>
      <c r="H268" s="6">
        <v>8</v>
      </c>
      <c r="I268" s="6">
        <v>177</v>
      </c>
      <c r="J268" t="s">
        <v>7</v>
      </c>
      <c r="K268" s="8">
        <v>251</v>
      </c>
      <c r="L268" s="6">
        <v>14</v>
      </c>
      <c r="M268" t="s">
        <v>7</v>
      </c>
      <c r="N268" s="8">
        <v>18</v>
      </c>
      <c r="P268" s="6"/>
      <c r="Q268" s="6"/>
      <c r="R268" s="6"/>
    </row>
    <row r="269" spans="1:18" x14ac:dyDescent="0.3">
      <c r="A269" s="9" t="str">
        <f t="shared" si="9"/>
        <v>ASG HoRAN/St.Leon/Reilingen 2_mJD</v>
      </c>
      <c r="B269" s="9" t="s">
        <v>115</v>
      </c>
      <c r="C269" s="6">
        <v>6</v>
      </c>
      <c r="D269" t="s">
        <v>647</v>
      </c>
      <c r="E269" s="6">
        <v>16</v>
      </c>
      <c r="F269" s="6">
        <v>5</v>
      </c>
      <c r="G269" s="6">
        <v>1</v>
      </c>
      <c r="H269" s="6">
        <v>10</v>
      </c>
      <c r="I269" s="6">
        <v>208</v>
      </c>
      <c r="J269" t="s">
        <v>7</v>
      </c>
      <c r="K269" s="8">
        <v>264</v>
      </c>
      <c r="L269" s="6">
        <v>11</v>
      </c>
      <c r="M269" t="s">
        <v>7</v>
      </c>
      <c r="N269" s="8">
        <v>21</v>
      </c>
      <c r="P269" s="6"/>
      <c r="Q269" s="6"/>
      <c r="R269" s="6"/>
    </row>
    <row r="270" spans="1:18" x14ac:dyDescent="0.3">
      <c r="A270" s="9" t="str">
        <f t="shared" si="9"/>
        <v>TSG Wiesloch 2_mJD</v>
      </c>
      <c r="B270" s="9" t="s">
        <v>115</v>
      </c>
      <c r="C270" s="6">
        <v>7</v>
      </c>
      <c r="D270" t="s">
        <v>227</v>
      </c>
      <c r="E270" s="6">
        <v>16</v>
      </c>
      <c r="F270" s="6">
        <v>3</v>
      </c>
      <c r="G270" s="6">
        <v>0</v>
      </c>
      <c r="H270" s="6">
        <v>13</v>
      </c>
      <c r="I270" s="6">
        <v>167</v>
      </c>
      <c r="J270" t="s">
        <v>7</v>
      </c>
      <c r="K270" s="8">
        <v>360</v>
      </c>
      <c r="L270" s="6">
        <v>6</v>
      </c>
      <c r="M270" t="s">
        <v>7</v>
      </c>
      <c r="N270" s="8">
        <v>26</v>
      </c>
      <c r="P270" s="6"/>
      <c r="Q270" s="6"/>
      <c r="R270" s="6"/>
    </row>
    <row r="271" spans="1:18" x14ac:dyDescent="0.3">
      <c r="A271" s="9" t="str">
        <f t="shared" si="9"/>
        <v>Handball Wölfe Plankstadt e.V. 2_mJD</v>
      </c>
      <c r="B271" s="9" t="s">
        <v>115</v>
      </c>
      <c r="C271" s="6">
        <v>8</v>
      </c>
      <c r="D271" t="s">
        <v>640</v>
      </c>
      <c r="E271" s="6">
        <v>16</v>
      </c>
      <c r="F271" s="6">
        <v>2</v>
      </c>
      <c r="G271" s="6">
        <v>2</v>
      </c>
      <c r="H271" s="6">
        <v>12</v>
      </c>
      <c r="I271" s="6">
        <v>182</v>
      </c>
      <c r="J271" t="s">
        <v>7</v>
      </c>
      <c r="K271" s="8">
        <v>356</v>
      </c>
      <c r="L271" s="6">
        <v>6</v>
      </c>
      <c r="M271" t="s">
        <v>7</v>
      </c>
      <c r="N271" s="8">
        <v>26</v>
      </c>
      <c r="P271" s="6"/>
      <c r="Q271" s="6"/>
      <c r="R271" s="6"/>
    </row>
    <row r="272" spans="1:18" x14ac:dyDescent="0.3">
      <c r="A272" s="9" t="str">
        <f t="shared" si="9"/>
        <v>TB Neckarsteinach_mJD</v>
      </c>
      <c r="B272" s="9" t="s">
        <v>115</v>
      </c>
      <c r="C272" s="6">
        <v>9</v>
      </c>
      <c r="D272" t="s">
        <v>153</v>
      </c>
      <c r="E272" s="6">
        <v>16</v>
      </c>
      <c r="F272" s="6">
        <v>2</v>
      </c>
      <c r="G272" s="6">
        <v>0</v>
      </c>
      <c r="H272" s="6">
        <v>14</v>
      </c>
      <c r="I272" s="6">
        <v>135</v>
      </c>
      <c r="J272" t="s">
        <v>7</v>
      </c>
      <c r="K272" s="8">
        <v>361</v>
      </c>
      <c r="L272" s="6">
        <v>4</v>
      </c>
      <c r="M272" t="s">
        <v>7</v>
      </c>
      <c r="N272" s="8">
        <v>28</v>
      </c>
      <c r="P272" s="6"/>
      <c r="Q272" s="6"/>
      <c r="R272" s="6"/>
    </row>
    <row r="273" spans="1:18" x14ac:dyDescent="0.3">
      <c r="A273" s="9" t="str">
        <f t="shared" si="9"/>
        <v>_</v>
      </c>
    </row>
    <row r="274" spans="1:18" ht="15.6" x14ac:dyDescent="0.35">
      <c r="A274" s="9" t="str">
        <f t="shared" si="9"/>
        <v>_</v>
      </c>
      <c r="C274" s="32" t="s">
        <v>166</v>
      </c>
    </row>
    <row r="275" spans="1:18" x14ac:dyDescent="0.3">
      <c r="A275" s="9" t="str">
        <f t="shared" si="9"/>
        <v>_</v>
      </c>
      <c r="E275" s="34" t="s">
        <v>1</v>
      </c>
      <c r="F275" s="34" t="s">
        <v>2</v>
      </c>
      <c r="G275" s="34" t="s">
        <v>3</v>
      </c>
      <c r="H275" s="34" t="s">
        <v>4</v>
      </c>
      <c r="J275" s="35" t="s">
        <v>5</v>
      </c>
      <c r="M275" s="35" t="s">
        <v>6</v>
      </c>
      <c r="P275" s="5"/>
      <c r="Q275" s="5"/>
      <c r="R275" s="5"/>
    </row>
    <row r="276" spans="1:18" x14ac:dyDescent="0.3">
      <c r="A276" s="9" t="str">
        <f t="shared" si="9"/>
        <v>JSG Ilvesheim/Ladenburg 2_mJD</v>
      </c>
      <c r="B276" s="9" t="s">
        <v>115</v>
      </c>
      <c r="C276" s="6">
        <v>1</v>
      </c>
      <c r="D276" t="s">
        <v>648</v>
      </c>
      <c r="E276" s="6">
        <v>15</v>
      </c>
      <c r="F276" s="6">
        <v>12</v>
      </c>
      <c r="G276" s="6">
        <v>1</v>
      </c>
      <c r="H276" s="6">
        <v>2</v>
      </c>
      <c r="I276" s="6">
        <v>345</v>
      </c>
      <c r="J276" t="s">
        <v>7</v>
      </c>
      <c r="K276" s="8">
        <v>272</v>
      </c>
      <c r="L276" s="6">
        <v>25</v>
      </c>
      <c r="M276" t="s">
        <v>7</v>
      </c>
      <c r="N276" s="8">
        <v>5</v>
      </c>
      <c r="P276" s="6"/>
      <c r="Q276" s="6"/>
      <c r="R276" s="6"/>
    </row>
    <row r="277" spans="1:18" x14ac:dyDescent="0.3">
      <c r="A277" s="9" t="str">
        <f t="shared" si="9"/>
        <v>SG Edingen-Friedrichsfeld_mJD</v>
      </c>
      <c r="B277" s="9" t="s">
        <v>115</v>
      </c>
      <c r="C277" s="6">
        <v>2</v>
      </c>
      <c r="D277" t="s">
        <v>144</v>
      </c>
      <c r="E277" s="6">
        <v>16</v>
      </c>
      <c r="F277" s="6">
        <v>12</v>
      </c>
      <c r="G277" s="6">
        <v>1</v>
      </c>
      <c r="H277" s="6">
        <v>3</v>
      </c>
      <c r="I277" s="6">
        <v>363</v>
      </c>
      <c r="J277" t="s">
        <v>7</v>
      </c>
      <c r="K277" s="8">
        <v>270</v>
      </c>
      <c r="L277" s="6">
        <v>25</v>
      </c>
      <c r="M277" t="s">
        <v>7</v>
      </c>
      <c r="N277" s="8">
        <v>7</v>
      </c>
      <c r="P277" s="6"/>
      <c r="Q277" s="6"/>
      <c r="R277" s="6"/>
    </row>
    <row r="278" spans="1:18" x14ac:dyDescent="0.3">
      <c r="A278" s="9" t="str">
        <f t="shared" si="9"/>
        <v>HG Saase 2_mJD</v>
      </c>
      <c r="B278" s="9" t="s">
        <v>115</v>
      </c>
      <c r="C278" s="6">
        <v>3</v>
      </c>
      <c r="D278" t="s">
        <v>223</v>
      </c>
      <c r="E278" s="6">
        <v>16</v>
      </c>
      <c r="F278" s="6">
        <v>10</v>
      </c>
      <c r="G278" s="6">
        <v>1</v>
      </c>
      <c r="H278" s="6">
        <v>5</v>
      </c>
      <c r="I278" s="6">
        <v>262</v>
      </c>
      <c r="J278" t="s">
        <v>7</v>
      </c>
      <c r="K278" s="8">
        <v>237</v>
      </c>
      <c r="L278" s="6">
        <v>21</v>
      </c>
      <c r="M278" t="s">
        <v>7</v>
      </c>
      <c r="N278" s="8">
        <v>11</v>
      </c>
      <c r="P278" s="6"/>
      <c r="Q278" s="6"/>
      <c r="R278" s="6"/>
    </row>
    <row r="279" spans="1:18" x14ac:dyDescent="0.3">
      <c r="A279" s="9" t="str">
        <f t="shared" si="9"/>
        <v>HSG TSG Weinheim-TV Oberflockenbach 2_mJD</v>
      </c>
      <c r="B279" s="9" t="s">
        <v>115</v>
      </c>
      <c r="C279" s="6">
        <v>4</v>
      </c>
      <c r="D279" t="s">
        <v>231</v>
      </c>
      <c r="E279" s="6">
        <v>16</v>
      </c>
      <c r="F279" s="6">
        <v>9</v>
      </c>
      <c r="G279" s="6">
        <v>0</v>
      </c>
      <c r="H279" s="6">
        <v>7</v>
      </c>
      <c r="I279" s="6">
        <v>215</v>
      </c>
      <c r="J279" t="s">
        <v>7</v>
      </c>
      <c r="K279" s="8">
        <v>255</v>
      </c>
      <c r="L279" s="6">
        <v>18</v>
      </c>
      <c r="M279" t="s">
        <v>7</v>
      </c>
      <c r="N279" s="8">
        <v>14</v>
      </c>
      <c r="P279" s="6"/>
      <c r="Q279" s="6"/>
      <c r="R279" s="6"/>
    </row>
    <row r="280" spans="1:18" x14ac:dyDescent="0.3">
      <c r="A280" s="9" t="str">
        <f t="shared" si="9"/>
        <v>SG MTG/PSV Mannheim 2_mJD</v>
      </c>
      <c r="B280" s="9" t="s">
        <v>115</v>
      </c>
      <c r="C280" s="6">
        <v>5</v>
      </c>
      <c r="D280" t="s">
        <v>649</v>
      </c>
      <c r="E280" s="6">
        <v>16</v>
      </c>
      <c r="F280" s="6">
        <v>7</v>
      </c>
      <c r="G280" s="6">
        <v>0</v>
      </c>
      <c r="H280" s="6">
        <v>9</v>
      </c>
      <c r="I280" s="6">
        <v>270</v>
      </c>
      <c r="J280" t="s">
        <v>7</v>
      </c>
      <c r="K280" s="8">
        <v>256</v>
      </c>
      <c r="L280" s="6">
        <v>14</v>
      </c>
      <c r="M280" t="s">
        <v>7</v>
      </c>
      <c r="N280" s="8">
        <v>18</v>
      </c>
      <c r="P280" s="6"/>
      <c r="Q280" s="6"/>
      <c r="R280" s="6"/>
    </row>
    <row r="281" spans="1:18" x14ac:dyDescent="0.3">
      <c r="A281" s="9" t="str">
        <f t="shared" si="9"/>
        <v>HC MA-Neckarau_mJD</v>
      </c>
      <c r="B281" s="9" t="s">
        <v>115</v>
      </c>
      <c r="C281" s="6">
        <v>6</v>
      </c>
      <c r="D281" t="s">
        <v>157</v>
      </c>
      <c r="E281" s="6">
        <v>15</v>
      </c>
      <c r="F281" s="6">
        <v>4</v>
      </c>
      <c r="G281" s="6">
        <v>2</v>
      </c>
      <c r="H281" s="6">
        <v>9</v>
      </c>
      <c r="I281" s="6">
        <v>168</v>
      </c>
      <c r="J281" t="s">
        <v>7</v>
      </c>
      <c r="K281" s="8">
        <v>206</v>
      </c>
      <c r="L281" s="6">
        <v>10</v>
      </c>
      <c r="M281" t="s">
        <v>7</v>
      </c>
      <c r="N281" s="8">
        <v>20</v>
      </c>
      <c r="P281" s="6"/>
      <c r="Q281" s="6"/>
      <c r="R281" s="6"/>
    </row>
    <row r="282" spans="1:18" x14ac:dyDescent="0.3">
      <c r="A282" s="9" t="str">
        <f t="shared" si="9"/>
        <v>JSG Weschnitztal 2_mJD</v>
      </c>
      <c r="B282" s="9" t="s">
        <v>115</v>
      </c>
      <c r="C282" s="6">
        <v>7</v>
      </c>
      <c r="D282" t="s">
        <v>643</v>
      </c>
      <c r="E282" s="6">
        <v>16</v>
      </c>
      <c r="F282" s="6">
        <v>4</v>
      </c>
      <c r="G282" s="6">
        <v>2</v>
      </c>
      <c r="H282" s="6">
        <v>10</v>
      </c>
      <c r="I282" s="6">
        <v>249</v>
      </c>
      <c r="J282" t="s">
        <v>7</v>
      </c>
      <c r="K282" s="8">
        <v>272</v>
      </c>
      <c r="L282" s="6">
        <v>10</v>
      </c>
      <c r="M282" t="s">
        <v>7</v>
      </c>
      <c r="N282" s="8">
        <v>22</v>
      </c>
      <c r="P282" s="6"/>
      <c r="Q282" s="6"/>
      <c r="R282" s="6"/>
    </row>
    <row r="283" spans="1:18" x14ac:dyDescent="0.3">
      <c r="A283" s="9" t="str">
        <f t="shared" si="9"/>
        <v>TV Schriesheim 2_mJD</v>
      </c>
      <c r="B283" s="9" t="s">
        <v>115</v>
      </c>
      <c r="C283" s="6">
        <v>8</v>
      </c>
      <c r="D283" t="s">
        <v>175</v>
      </c>
      <c r="E283" s="6">
        <v>16</v>
      </c>
      <c r="F283" s="6">
        <v>5</v>
      </c>
      <c r="G283" s="6">
        <v>0</v>
      </c>
      <c r="H283" s="6">
        <v>11</v>
      </c>
      <c r="I283" s="6">
        <v>239</v>
      </c>
      <c r="J283" t="s">
        <v>7</v>
      </c>
      <c r="K283" s="8">
        <v>278</v>
      </c>
      <c r="L283" s="6">
        <v>10</v>
      </c>
      <c r="M283" t="s">
        <v>7</v>
      </c>
      <c r="N283" s="8">
        <v>22</v>
      </c>
      <c r="P283" s="6"/>
      <c r="Q283" s="6"/>
      <c r="R283" s="6"/>
    </row>
    <row r="284" spans="1:18" x14ac:dyDescent="0.3">
      <c r="A284" s="9" t="str">
        <f t="shared" si="9"/>
        <v>SV Waldhof Mannheim 07_mJD</v>
      </c>
      <c r="B284" s="9" t="s">
        <v>115</v>
      </c>
      <c r="C284" s="6">
        <v>9</v>
      </c>
      <c r="D284" t="s">
        <v>152</v>
      </c>
      <c r="E284" s="6">
        <v>16</v>
      </c>
      <c r="F284" s="6">
        <v>4</v>
      </c>
      <c r="G284" s="6">
        <v>1</v>
      </c>
      <c r="H284" s="6">
        <v>11</v>
      </c>
      <c r="I284" s="6">
        <v>235</v>
      </c>
      <c r="J284" t="s">
        <v>7</v>
      </c>
      <c r="K284" s="8">
        <v>300</v>
      </c>
      <c r="L284" s="6">
        <v>9</v>
      </c>
      <c r="M284" t="s">
        <v>7</v>
      </c>
      <c r="N284" s="8">
        <v>23</v>
      </c>
      <c r="P284" s="6"/>
      <c r="Q284" s="6"/>
      <c r="R284" s="6"/>
    </row>
    <row r="285" spans="1:18" x14ac:dyDescent="0.3">
      <c r="A285" s="9" t="str">
        <f t="shared" si="9"/>
        <v>_</v>
      </c>
      <c r="P285" s="6"/>
      <c r="Q285" s="6"/>
      <c r="R285" s="6"/>
    </row>
    <row r="286" spans="1:18" ht="15.6" x14ac:dyDescent="0.35">
      <c r="A286" s="9" t="str">
        <f t="shared" si="9"/>
        <v>_</v>
      </c>
      <c r="C286" s="32" t="s">
        <v>230</v>
      </c>
      <c r="P286" s="6"/>
      <c r="Q286" s="6"/>
      <c r="R286" s="6"/>
    </row>
    <row r="287" spans="1:18" x14ac:dyDescent="0.3">
      <c r="A287" s="9" t="str">
        <f t="shared" si="9"/>
        <v>_</v>
      </c>
      <c r="E287" s="34" t="s">
        <v>1</v>
      </c>
      <c r="F287" s="34" t="s">
        <v>2</v>
      </c>
      <c r="G287" s="34" t="s">
        <v>3</v>
      </c>
      <c r="H287" s="34" t="s">
        <v>4</v>
      </c>
      <c r="J287" s="35" t="s">
        <v>5</v>
      </c>
      <c r="M287" s="35" t="s">
        <v>6</v>
      </c>
    </row>
    <row r="288" spans="1:18" x14ac:dyDescent="0.3">
      <c r="A288" s="9" t="str">
        <f t="shared" si="9"/>
        <v>TSV Birkenau_wJA</v>
      </c>
      <c r="B288" s="9" t="s">
        <v>256</v>
      </c>
      <c r="C288" s="6">
        <v>1</v>
      </c>
      <c r="D288" t="s">
        <v>37</v>
      </c>
      <c r="E288" s="6">
        <v>14</v>
      </c>
      <c r="F288" s="6">
        <v>13</v>
      </c>
      <c r="G288" s="6">
        <v>0</v>
      </c>
      <c r="H288" s="6">
        <v>1</v>
      </c>
      <c r="I288" s="6">
        <v>442</v>
      </c>
      <c r="J288" t="s">
        <v>7</v>
      </c>
      <c r="K288" s="8">
        <v>257</v>
      </c>
      <c r="L288" s="6">
        <v>26</v>
      </c>
      <c r="M288" t="s">
        <v>7</v>
      </c>
      <c r="N288" s="8">
        <v>2</v>
      </c>
    </row>
    <row r="289" spans="1:18" x14ac:dyDescent="0.3">
      <c r="A289" s="9" t="str">
        <f t="shared" si="9"/>
        <v>TV Mosbach_wJA</v>
      </c>
      <c r="B289" s="9" t="s">
        <v>256</v>
      </c>
      <c r="C289" s="6">
        <v>2</v>
      </c>
      <c r="D289" t="s">
        <v>19</v>
      </c>
      <c r="E289" s="6">
        <v>14</v>
      </c>
      <c r="F289" s="6">
        <v>13</v>
      </c>
      <c r="G289" s="6">
        <v>0</v>
      </c>
      <c r="H289" s="6">
        <v>1</v>
      </c>
      <c r="I289" s="6">
        <v>455</v>
      </c>
      <c r="J289" t="s">
        <v>7</v>
      </c>
      <c r="K289" s="8">
        <v>247</v>
      </c>
      <c r="L289" s="6">
        <v>26</v>
      </c>
      <c r="M289" t="s">
        <v>7</v>
      </c>
      <c r="N289" s="8">
        <v>2</v>
      </c>
      <c r="P289" s="5"/>
      <c r="Q289" s="5"/>
      <c r="R289" s="5"/>
    </row>
    <row r="290" spans="1:18" x14ac:dyDescent="0.3">
      <c r="A290" s="9" t="str">
        <f t="shared" si="9"/>
        <v>TSV Rot-Malsch_wJA</v>
      </c>
      <c r="B290" s="9" t="s">
        <v>256</v>
      </c>
      <c r="C290" s="6">
        <v>3</v>
      </c>
      <c r="D290" t="s">
        <v>205</v>
      </c>
      <c r="E290" s="6">
        <v>14</v>
      </c>
      <c r="F290" s="6">
        <v>8</v>
      </c>
      <c r="G290" s="6">
        <v>1</v>
      </c>
      <c r="H290" s="6">
        <v>5</v>
      </c>
      <c r="I290" s="6">
        <v>249</v>
      </c>
      <c r="J290" t="s">
        <v>7</v>
      </c>
      <c r="K290" s="8">
        <v>226</v>
      </c>
      <c r="L290" s="6">
        <v>17</v>
      </c>
      <c r="M290" t="s">
        <v>7</v>
      </c>
      <c r="N290" s="8">
        <v>11</v>
      </c>
      <c r="P290" s="6"/>
      <c r="Q290" s="6"/>
      <c r="R290" s="6"/>
    </row>
    <row r="291" spans="1:18" x14ac:dyDescent="0.3">
      <c r="A291" s="9" t="str">
        <f t="shared" si="9"/>
        <v>SG Walldorf Astoria 1902 Frauen_wJA</v>
      </c>
      <c r="B291" s="9" t="s">
        <v>256</v>
      </c>
      <c r="C291" s="6">
        <v>4</v>
      </c>
      <c r="D291" t="s">
        <v>176</v>
      </c>
      <c r="E291" s="6">
        <v>14</v>
      </c>
      <c r="F291" s="6">
        <v>8</v>
      </c>
      <c r="G291" s="6">
        <v>1</v>
      </c>
      <c r="H291" s="6">
        <v>5</v>
      </c>
      <c r="I291" s="6">
        <v>368</v>
      </c>
      <c r="J291" t="s">
        <v>7</v>
      </c>
      <c r="K291" s="8">
        <v>306</v>
      </c>
      <c r="L291" s="6">
        <v>17</v>
      </c>
      <c r="M291" t="s">
        <v>7</v>
      </c>
      <c r="N291" s="8">
        <v>11</v>
      </c>
      <c r="P291" s="6"/>
      <c r="Q291" s="6"/>
      <c r="R291" s="6"/>
    </row>
    <row r="292" spans="1:18" x14ac:dyDescent="0.3">
      <c r="A292" s="9" t="str">
        <f t="shared" si="9"/>
        <v>JSG Heidelberg_wJA</v>
      </c>
      <c r="B292" s="9" t="s">
        <v>256</v>
      </c>
      <c r="C292" s="6">
        <v>5</v>
      </c>
      <c r="D292" t="s">
        <v>106</v>
      </c>
      <c r="E292" s="6">
        <v>14</v>
      </c>
      <c r="F292" s="6">
        <v>5</v>
      </c>
      <c r="G292" s="6">
        <v>0</v>
      </c>
      <c r="H292" s="6">
        <v>9</v>
      </c>
      <c r="I292" s="6">
        <v>240</v>
      </c>
      <c r="J292" t="s">
        <v>7</v>
      </c>
      <c r="K292" s="8">
        <v>312</v>
      </c>
      <c r="L292" s="6">
        <v>10</v>
      </c>
      <c r="M292" t="s">
        <v>7</v>
      </c>
      <c r="N292" s="8">
        <v>18</v>
      </c>
      <c r="P292" s="6"/>
      <c r="Q292" s="6"/>
      <c r="R292" s="6"/>
    </row>
    <row r="293" spans="1:18" x14ac:dyDescent="0.3">
      <c r="A293" s="9" t="str">
        <f t="shared" si="9"/>
        <v>HSG TSG Weinheim-TV Oberflockenbach_wJA</v>
      </c>
      <c r="B293" s="9" t="s">
        <v>256</v>
      </c>
      <c r="C293" s="6">
        <v>6</v>
      </c>
      <c r="D293" t="s">
        <v>214</v>
      </c>
      <c r="E293" s="6">
        <v>13</v>
      </c>
      <c r="F293" s="6">
        <v>4</v>
      </c>
      <c r="G293" s="6">
        <v>0</v>
      </c>
      <c r="H293" s="6">
        <v>9</v>
      </c>
      <c r="I293" s="6">
        <v>204</v>
      </c>
      <c r="J293" t="s">
        <v>7</v>
      </c>
      <c r="K293" s="8">
        <v>316</v>
      </c>
      <c r="L293" s="6">
        <v>8</v>
      </c>
      <c r="M293" t="s">
        <v>7</v>
      </c>
      <c r="N293" s="8">
        <v>18</v>
      </c>
      <c r="P293" s="6"/>
      <c r="Q293" s="6"/>
      <c r="R293" s="6"/>
    </row>
    <row r="294" spans="1:18" x14ac:dyDescent="0.3">
      <c r="A294" s="9" t="str">
        <f t="shared" ref="A294:A295" si="11">CONCATENATE(D294,"_",LEFT(B294,3))</f>
        <v>TSV Phönix Steinsfurt_wJA</v>
      </c>
      <c r="B294" s="9" t="s">
        <v>256</v>
      </c>
      <c r="C294" s="6">
        <v>7</v>
      </c>
      <c r="D294" t="s">
        <v>151</v>
      </c>
      <c r="E294" s="6">
        <v>13</v>
      </c>
      <c r="F294" s="6">
        <v>2</v>
      </c>
      <c r="G294" s="6">
        <v>0</v>
      </c>
      <c r="H294" s="6">
        <v>11</v>
      </c>
      <c r="I294" s="6">
        <v>177</v>
      </c>
      <c r="J294" t="s">
        <v>7</v>
      </c>
      <c r="K294" s="8">
        <v>352</v>
      </c>
      <c r="L294" s="6">
        <v>4</v>
      </c>
      <c r="M294" t="s">
        <v>7</v>
      </c>
      <c r="N294" s="8">
        <v>22</v>
      </c>
      <c r="P294" s="6"/>
      <c r="Q294" s="6"/>
      <c r="R294" s="6"/>
    </row>
    <row r="295" spans="1:18" x14ac:dyDescent="0.3">
      <c r="A295" s="9" t="str">
        <f t="shared" si="11"/>
        <v>SV Waldhof Mannheim 07_wJA</v>
      </c>
      <c r="B295" s="9" t="s">
        <v>256</v>
      </c>
      <c r="C295" s="6">
        <v>8</v>
      </c>
      <c r="D295" t="s">
        <v>152</v>
      </c>
      <c r="E295" s="6">
        <v>14</v>
      </c>
      <c r="F295" s="6">
        <v>1</v>
      </c>
      <c r="G295" s="6">
        <v>0</v>
      </c>
      <c r="H295" s="6">
        <v>13</v>
      </c>
      <c r="I295" s="6">
        <v>201</v>
      </c>
      <c r="J295" t="s">
        <v>7</v>
      </c>
      <c r="K295" s="8">
        <v>320</v>
      </c>
      <c r="L295" s="6">
        <v>2</v>
      </c>
      <c r="M295" t="s">
        <v>7</v>
      </c>
      <c r="N295" s="8">
        <v>26</v>
      </c>
      <c r="P295" s="6"/>
      <c r="Q295" s="6"/>
      <c r="R295" s="6"/>
    </row>
    <row r="296" spans="1:18" x14ac:dyDescent="0.3">
      <c r="A296" s="9" t="str">
        <f t="shared" si="9"/>
        <v>_</v>
      </c>
      <c r="P296" s="6"/>
      <c r="Q296" s="6"/>
      <c r="R296" s="6"/>
    </row>
    <row r="297" spans="1:18" ht="15.6" x14ac:dyDescent="0.35">
      <c r="A297" s="9" t="str">
        <f t="shared" si="9"/>
        <v>_</v>
      </c>
      <c r="C297" s="32" t="s">
        <v>232</v>
      </c>
      <c r="P297" s="6"/>
      <c r="Q297" s="6"/>
      <c r="R297" s="6"/>
    </row>
    <row r="298" spans="1:18" x14ac:dyDescent="0.3">
      <c r="A298" s="9" t="str">
        <f t="shared" si="9"/>
        <v>_</v>
      </c>
      <c r="E298" s="34" t="s">
        <v>1</v>
      </c>
      <c r="F298" s="34" t="s">
        <v>2</v>
      </c>
      <c r="G298" s="34" t="s">
        <v>3</v>
      </c>
      <c r="H298" s="34" t="s">
        <v>4</v>
      </c>
      <c r="J298" s="35" t="s">
        <v>5</v>
      </c>
      <c r="M298" s="35" t="s">
        <v>6</v>
      </c>
    </row>
    <row r="299" spans="1:18" x14ac:dyDescent="0.3">
      <c r="A299" s="9" t="str">
        <f t="shared" si="9"/>
        <v>JSG Heidelberg_wJB</v>
      </c>
      <c r="B299" s="9" t="s">
        <v>257</v>
      </c>
      <c r="C299" s="6">
        <v>1</v>
      </c>
      <c r="D299" t="s">
        <v>106</v>
      </c>
      <c r="E299" s="6">
        <v>18</v>
      </c>
      <c r="F299" s="6">
        <v>16</v>
      </c>
      <c r="G299" s="6">
        <v>0</v>
      </c>
      <c r="H299" s="6">
        <v>2</v>
      </c>
      <c r="I299" s="6">
        <v>486</v>
      </c>
      <c r="J299" t="s">
        <v>7</v>
      </c>
      <c r="K299" s="8">
        <v>292</v>
      </c>
      <c r="L299" s="6">
        <v>32</v>
      </c>
      <c r="M299" t="s">
        <v>7</v>
      </c>
      <c r="N299" s="8">
        <v>4</v>
      </c>
    </row>
    <row r="300" spans="1:18" x14ac:dyDescent="0.3">
      <c r="A300" s="9" t="str">
        <f t="shared" si="9"/>
        <v>TSV Birkenau_wJB</v>
      </c>
      <c r="B300" s="9" t="s">
        <v>257</v>
      </c>
      <c r="C300" s="6">
        <v>2</v>
      </c>
      <c r="D300" t="s">
        <v>37</v>
      </c>
      <c r="E300" s="6">
        <v>18</v>
      </c>
      <c r="F300" s="6">
        <v>16</v>
      </c>
      <c r="G300" s="6">
        <v>0</v>
      </c>
      <c r="H300" s="6">
        <v>2</v>
      </c>
      <c r="I300" s="6">
        <v>405</v>
      </c>
      <c r="J300" t="s">
        <v>7</v>
      </c>
      <c r="K300" s="8">
        <v>286</v>
      </c>
      <c r="L300" s="6">
        <v>32</v>
      </c>
      <c r="M300" t="s">
        <v>7</v>
      </c>
      <c r="N300" s="8">
        <v>4</v>
      </c>
      <c r="P300" s="5"/>
      <c r="Q300" s="5"/>
      <c r="R300" s="5"/>
    </row>
    <row r="301" spans="1:18" x14ac:dyDescent="0.3">
      <c r="A301" s="9" t="str">
        <f t="shared" si="9"/>
        <v>HC MA-Neckarau_wJB</v>
      </c>
      <c r="B301" s="9" t="s">
        <v>257</v>
      </c>
      <c r="C301" s="6">
        <v>3</v>
      </c>
      <c r="D301" t="s">
        <v>157</v>
      </c>
      <c r="E301" s="6">
        <v>18</v>
      </c>
      <c r="F301" s="6">
        <v>12</v>
      </c>
      <c r="G301" s="6">
        <v>0</v>
      </c>
      <c r="H301" s="6">
        <v>6</v>
      </c>
      <c r="I301" s="6">
        <v>279</v>
      </c>
      <c r="J301" t="s">
        <v>7</v>
      </c>
      <c r="K301" s="8">
        <v>269</v>
      </c>
      <c r="L301" s="6">
        <v>24</v>
      </c>
      <c r="M301" t="s">
        <v>7</v>
      </c>
      <c r="N301" s="8">
        <v>12</v>
      </c>
      <c r="P301" s="6"/>
      <c r="Q301" s="6"/>
      <c r="R301" s="6"/>
    </row>
    <row r="302" spans="1:18" x14ac:dyDescent="0.3">
      <c r="A302" s="9" t="str">
        <f t="shared" si="9"/>
        <v>HSG Bergstraße_wJB</v>
      </c>
      <c r="B302" s="9" t="s">
        <v>257</v>
      </c>
      <c r="C302" s="6">
        <v>4</v>
      </c>
      <c r="D302" t="s">
        <v>39</v>
      </c>
      <c r="E302" s="6">
        <v>18</v>
      </c>
      <c r="F302" s="6">
        <v>11</v>
      </c>
      <c r="G302" s="6">
        <v>0</v>
      </c>
      <c r="H302" s="6">
        <v>7</v>
      </c>
      <c r="I302" s="6">
        <v>346</v>
      </c>
      <c r="J302" t="s">
        <v>7</v>
      </c>
      <c r="K302" s="8">
        <v>298</v>
      </c>
      <c r="L302" s="6">
        <v>22</v>
      </c>
      <c r="M302" t="s">
        <v>7</v>
      </c>
      <c r="N302" s="8">
        <v>14</v>
      </c>
      <c r="P302" s="6"/>
      <c r="Q302" s="6"/>
      <c r="R302" s="6"/>
    </row>
    <row r="303" spans="1:18" x14ac:dyDescent="0.3">
      <c r="A303" s="9" t="str">
        <f t="shared" si="9"/>
        <v>TV Schriesheim 2_wJB</v>
      </c>
      <c r="B303" s="9" t="s">
        <v>257</v>
      </c>
      <c r="C303" s="6">
        <v>5</v>
      </c>
      <c r="D303" t="s">
        <v>175</v>
      </c>
      <c r="E303" s="6">
        <v>18</v>
      </c>
      <c r="F303" s="6">
        <v>9</v>
      </c>
      <c r="G303" s="6">
        <v>2</v>
      </c>
      <c r="H303" s="6">
        <v>7</v>
      </c>
      <c r="I303" s="6">
        <v>298</v>
      </c>
      <c r="J303" t="s">
        <v>7</v>
      </c>
      <c r="K303" s="8">
        <v>319</v>
      </c>
      <c r="L303" s="6">
        <v>20</v>
      </c>
      <c r="M303" t="s">
        <v>7</v>
      </c>
      <c r="N303" s="8">
        <v>16</v>
      </c>
      <c r="P303" s="6"/>
      <c r="Q303" s="6"/>
      <c r="R303" s="6"/>
    </row>
    <row r="304" spans="1:18" x14ac:dyDescent="0.3">
      <c r="A304" s="9" t="str">
        <f t="shared" si="9"/>
        <v>SG Schwarzbachtal_wJB</v>
      </c>
      <c r="B304" s="9" t="s">
        <v>257</v>
      </c>
      <c r="C304" s="6">
        <v>6</v>
      </c>
      <c r="D304" t="s">
        <v>139</v>
      </c>
      <c r="E304" s="6">
        <v>18</v>
      </c>
      <c r="F304" s="6">
        <v>9</v>
      </c>
      <c r="G304" s="6">
        <v>2</v>
      </c>
      <c r="H304" s="6">
        <v>7</v>
      </c>
      <c r="I304" s="6">
        <v>369</v>
      </c>
      <c r="J304" t="s">
        <v>7</v>
      </c>
      <c r="K304" s="8">
        <v>344</v>
      </c>
      <c r="L304" s="6">
        <v>20</v>
      </c>
      <c r="M304" t="s">
        <v>7</v>
      </c>
      <c r="N304" s="8">
        <v>16</v>
      </c>
      <c r="P304" s="6"/>
      <c r="Q304" s="6"/>
      <c r="R304" s="6"/>
    </row>
    <row r="305" spans="1:18" x14ac:dyDescent="0.3">
      <c r="A305" s="9" t="str">
        <f t="shared" si="9"/>
        <v>TSG Germania Dossenheim_wJB</v>
      </c>
      <c r="B305" s="9" t="s">
        <v>257</v>
      </c>
      <c r="C305" s="6">
        <v>7</v>
      </c>
      <c r="D305" t="s">
        <v>18</v>
      </c>
      <c r="E305" s="6">
        <v>18</v>
      </c>
      <c r="F305" s="6">
        <v>6</v>
      </c>
      <c r="G305" s="6">
        <v>1</v>
      </c>
      <c r="H305" s="6">
        <v>11</v>
      </c>
      <c r="I305" s="6">
        <v>307</v>
      </c>
      <c r="J305" t="s">
        <v>7</v>
      </c>
      <c r="K305" s="8">
        <v>372</v>
      </c>
      <c r="L305" s="6">
        <v>13</v>
      </c>
      <c r="M305" t="s">
        <v>7</v>
      </c>
      <c r="N305" s="8">
        <v>23</v>
      </c>
      <c r="P305" s="6"/>
      <c r="Q305" s="6"/>
      <c r="R305" s="6"/>
    </row>
    <row r="306" spans="1:18" x14ac:dyDescent="0.3">
      <c r="A306" s="9" t="str">
        <f t="shared" si="9"/>
        <v>HSG TSG Weinheim-TV Oberflockenbach_wJB</v>
      </c>
      <c r="B306" s="9" t="s">
        <v>257</v>
      </c>
      <c r="C306" s="6">
        <v>8</v>
      </c>
      <c r="D306" t="s">
        <v>214</v>
      </c>
      <c r="E306" s="6">
        <v>18</v>
      </c>
      <c r="F306" s="6">
        <v>4</v>
      </c>
      <c r="G306" s="6">
        <v>1</v>
      </c>
      <c r="H306" s="6">
        <v>13</v>
      </c>
      <c r="I306" s="6">
        <v>232</v>
      </c>
      <c r="J306" t="s">
        <v>7</v>
      </c>
      <c r="K306" s="8">
        <v>316</v>
      </c>
      <c r="L306" s="6">
        <v>9</v>
      </c>
      <c r="M306" t="s">
        <v>7</v>
      </c>
      <c r="N306" s="8">
        <v>27</v>
      </c>
      <c r="P306" s="6"/>
      <c r="Q306" s="6"/>
      <c r="R306" s="6"/>
    </row>
    <row r="307" spans="1:18" x14ac:dyDescent="0.3">
      <c r="A307" s="9" t="str">
        <f t="shared" ref="A307:A308" si="12">CONCATENATE(D307,"_",LEFT(B307,3))</f>
        <v>KuSG Leimen_wJB</v>
      </c>
      <c r="B307" s="9" t="s">
        <v>257</v>
      </c>
      <c r="C307" s="6">
        <v>9</v>
      </c>
      <c r="D307" t="s">
        <v>142</v>
      </c>
      <c r="E307" s="6">
        <v>18</v>
      </c>
      <c r="F307" s="6">
        <v>3</v>
      </c>
      <c r="G307" s="6">
        <v>0</v>
      </c>
      <c r="H307" s="6">
        <v>15</v>
      </c>
      <c r="I307" s="6">
        <v>281</v>
      </c>
      <c r="J307" t="s">
        <v>7</v>
      </c>
      <c r="K307" s="8">
        <v>376</v>
      </c>
      <c r="L307" s="6">
        <v>6</v>
      </c>
      <c r="M307" t="s">
        <v>7</v>
      </c>
      <c r="N307" s="8">
        <v>30</v>
      </c>
      <c r="P307" s="6"/>
      <c r="Q307" s="6"/>
      <c r="R307" s="6"/>
    </row>
    <row r="308" spans="1:18" x14ac:dyDescent="0.3">
      <c r="A308" s="9" t="str">
        <f t="shared" si="12"/>
        <v>TSV Rot-Malsch_wJB</v>
      </c>
      <c r="B308" s="9" t="s">
        <v>257</v>
      </c>
      <c r="C308" s="6">
        <v>10</v>
      </c>
      <c r="D308" t="s">
        <v>205</v>
      </c>
      <c r="E308" s="6">
        <v>18</v>
      </c>
      <c r="F308" s="6">
        <v>1</v>
      </c>
      <c r="G308" s="6">
        <v>0</v>
      </c>
      <c r="H308" s="6">
        <v>17</v>
      </c>
      <c r="I308" s="6">
        <v>210</v>
      </c>
      <c r="J308" t="s">
        <v>7</v>
      </c>
      <c r="K308" s="8">
        <v>341</v>
      </c>
      <c r="L308" s="6">
        <v>2</v>
      </c>
      <c r="M308" t="s">
        <v>7</v>
      </c>
      <c r="N308" s="8">
        <v>34</v>
      </c>
      <c r="P308" s="6"/>
      <c r="Q308" s="6"/>
      <c r="R308" s="6"/>
    </row>
    <row r="309" spans="1:18" x14ac:dyDescent="0.3">
      <c r="A309" s="9" t="str">
        <f t="shared" si="9"/>
        <v>_</v>
      </c>
      <c r="P309" s="6"/>
      <c r="Q309" s="6"/>
      <c r="R309" s="6"/>
    </row>
    <row r="310" spans="1:18" ht="15.6" x14ac:dyDescent="0.35">
      <c r="A310" s="9" t="str">
        <f t="shared" si="9"/>
        <v>_</v>
      </c>
      <c r="C310" s="32" t="s">
        <v>233</v>
      </c>
      <c r="P310" s="6"/>
      <c r="Q310" s="6"/>
      <c r="R310" s="6"/>
    </row>
    <row r="311" spans="1:18" x14ac:dyDescent="0.3">
      <c r="A311" s="9" t="str">
        <f t="shared" si="9"/>
        <v>_</v>
      </c>
      <c r="E311" s="34" t="s">
        <v>1</v>
      </c>
      <c r="F311" s="34" t="s">
        <v>2</v>
      </c>
      <c r="G311" s="34" t="s">
        <v>3</v>
      </c>
      <c r="H311" s="34" t="s">
        <v>4</v>
      </c>
      <c r="J311" s="35" t="s">
        <v>5</v>
      </c>
      <c r="M311" s="35" t="s">
        <v>6</v>
      </c>
      <c r="P311" s="6"/>
      <c r="Q311" s="6"/>
      <c r="R311" s="6"/>
    </row>
    <row r="312" spans="1:18" x14ac:dyDescent="0.3">
      <c r="A312" s="9" t="str">
        <f t="shared" si="9"/>
        <v>JSG Ilvesheim/Ladenburg_wJB</v>
      </c>
      <c r="B312" s="9" t="s">
        <v>116</v>
      </c>
      <c r="C312" s="6">
        <v>1</v>
      </c>
      <c r="D312" t="s">
        <v>133</v>
      </c>
      <c r="E312" s="6">
        <v>16</v>
      </c>
      <c r="F312" s="6">
        <v>14</v>
      </c>
      <c r="G312" s="6">
        <v>1</v>
      </c>
      <c r="H312" s="6">
        <v>1</v>
      </c>
      <c r="I312" s="6">
        <v>322</v>
      </c>
      <c r="J312" t="s">
        <v>7</v>
      </c>
      <c r="K312" s="8">
        <v>258</v>
      </c>
      <c r="L312" s="6">
        <v>29</v>
      </c>
      <c r="M312" t="s">
        <v>7</v>
      </c>
      <c r="N312" s="8">
        <v>3</v>
      </c>
      <c r="P312" s="6"/>
      <c r="Q312" s="6"/>
      <c r="R312" s="6"/>
    </row>
    <row r="313" spans="1:18" x14ac:dyDescent="0.3">
      <c r="A313" s="9" t="str">
        <f t="shared" si="9"/>
        <v>JSG Mannheim_wJB</v>
      </c>
      <c r="B313" s="9" t="s">
        <v>116</v>
      </c>
      <c r="C313" s="6">
        <v>2</v>
      </c>
      <c r="D313" t="s">
        <v>519</v>
      </c>
      <c r="E313" s="6">
        <v>16</v>
      </c>
      <c r="F313" s="6">
        <v>12</v>
      </c>
      <c r="G313" s="6">
        <v>0</v>
      </c>
      <c r="H313" s="6">
        <v>4</v>
      </c>
      <c r="I313" s="6">
        <v>321</v>
      </c>
      <c r="J313" t="s">
        <v>7</v>
      </c>
      <c r="K313" s="8">
        <v>265</v>
      </c>
      <c r="L313" s="6">
        <v>24</v>
      </c>
      <c r="M313" t="s">
        <v>7</v>
      </c>
      <c r="N313" s="8">
        <v>8</v>
      </c>
    </row>
    <row r="314" spans="1:18" x14ac:dyDescent="0.3">
      <c r="A314" s="9" t="str">
        <f t="shared" si="9"/>
        <v>SGH Waldbrunn/Eberbach_wJB</v>
      </c>
      <c r="B314" s="9" t="s">
        <v>116</v>
      </c>
      <c r="C314" s="6">
        <v>3</v>
      </c>
      <c r="D314" t="s">
        <v>167</v>
      </c>
      <c r="E314" s="6">
        <v>16</v>
      </c>
      <c r="F314" s="6">
        <v>10</v>
      </c>
      <c r="G314" s="6">
        <v>0</v>
      </c>
      <c r="H314" s="6">
        <v>6</v>
      </c>
      <c r="I314" s="6">
        <v>310</v>
      </c>
      <c r="J314" t="s">
        <v>7</v>
      </c>
      <c r="K314" s="8">
        <v>262</v>
      </c>
      <c r="L314" s="6">
        <v>20</v>
      </c>
      <c r="M314" t="s">
        <v>7</v>
      </c>
      <c r="N314" s="8">
        <v>12</v>
      </c>
    </row>
    <row r="315" spans="1:18" x14ac:dyDescent="0.3">
      <c r="A315" s="9" t="str">
        <f t="shared" si="9"/>
        <v>SG Nußloch_wJB</v>
      </c>
      <c r="B315" s="9" t="s">
        <v>116</v>
      </c>
      <c r="C315" s="6">
        <v>4</v>
      </c>
      <c r="D315" t="s">
        <v>10</v>
      </c>
      <c r="E315" s="6">
        <v>16</v>
      </c>
      <c r="F315" s="6">
        <v>9</v>
      </c>
      <c r="G315" s="6">
        <v>1</v>
      </c>
      <c r="H315" s="6">
        <v>6</v>
      </c>
      <c r="I315" s="6">
        <v>266</v>
      </c>
      <c r="J315" t="s">
        <v>7</v>
      </c>
      <c r="K315" s="8">
        <v>220</v>
      </c>
      <c r="L315" s="6">
        <v>19</v>
      </c>
      <c r="M315" t="s">
        <v>7</v>
      </c>
      <c r="N315" s="8">
        <v>13</v>
      </c>
      <c r="P315" s="5"/>
      <c r="Q315" s="5"/>
      <c r="R315" s="5"/>
    </row>
    <row r="316" spans="1:18" x14ac:dyDescent="0.3">
      <c r="A316" s="9" t="str">
        <f t="shared" si="9"/>
        <v>JSG St. Leon/Reilingen_wJB</v>
      </c>
      <c r="B316" s="9" t="s">
        <v>116</v>
      </c>
      <c r="C316" s="6">
        <v>5</v>
      </c>
      <c r="D316" t="s">
        <v>162</v>
      </c>
      <c r="E316" s="6">
        <v>16</v>
      </c>
      <c r="F316" s="6">
        <v>7</v>
      </c>
      <c r="G316" s="6">
        <v>1</v>
      </c>
      <c r="H316" s="6">
        <v>8</v>
      </c>
      <c r="I316" s="6">
        <v>256</v>
      </c>
      <c r="J316" t="s">
        <v>7</v>
      </c>
      <c r="K316" s="8">
        <v>240</v>
      </c>
      <c r="L316" s="6">
        <v>15</v>
      </c>
      <c r="M316" t="s">
        <v>7</v>
      </c>
      <c r="N316" s="8">
        <v>17</v>
      </c>
      <c r="P316" s="6"/>
      <c r="Q316" s="6"/>
      <c r="R316" s="6"/>
    </row>
    <row r="317" spans="1:18" x14ac:dyDescent="0.3">
      <c r="A317" s="9" t="str">
        <f t="shared" si="9"/>
        <v>SG Walldorf Astoria 1902 Frauen_wJB</v>
      </c>
      <c r="B317" s="9" t="s">
        <v>116</v>
      </c>
      <c r="C317" s="6">
        <v>6</v>
      </c>
      <c r="D317" t="s">
        <v>176</v>
      </c>
      <c r="E317" s="6">
        <v>16</v>
      </c>
      <c r="F317" s="6">
        <v>6</v>
      </c>
      <c r="G317" s="6">
        <v>1</v>
      </c>
      <c r="H317" s="6">
        <v>9</v>
      </c>
      <c r="I317" s="6">
        <v>245</v>
      </c>
      <c r="J317" t="s">
        <v>7</v>
      </c>
      <c r="K317" s="8">
        <v>271</v>
      </c>
      <c r="L317" s="6">
        <v>13</v>
      </c>
      <c r="M317" t="s">
        <v>7</v>
      </c>
      <c r="N317" s="8">
        <v>19</v>
      </c>
      <c r="P317" s="6"/>
      <c r="Q317" s="6"/>
      <c r="R317" s="6"/>
    </row>
    <row r="318" spans="1:18" x14ac:dyDescent="0.3">
      <c r="A318" s="9" t="str">
        <f t="shared" si="9"/>
        <v>TV Sinsheim 2_wJB</v>
      </c>
      <c r="B318" s="9" t="s">
        <v>116</v>
      </c>
      <c r="C318" s="6">
        <v>7</v>
      </c>
      <c r="D318" t="s">
        <v>129</v>
      </c>
      <c r="E318" s="6">
        <v>16</v>
      </c>
      <c r="F318" s="6">
        <v>6</v>
      </c>
      <c r="G318" s="6">
        <v>0</v>
      </c>
      <c r="H318" s="6">
        <v>10</v>
      </c>
      <c r="I318" s="6">
        <v>242</v>
      </c>
      <c r="J318" t="s">
        <v>7</v>
      </c>
      <c r="K318" s="8">
        <v>257</v>
      </c>
      <c r="L318" s="6">
        <v>12</v>
      </c>
      <c r="M318" t="s">
        <v>7</v>
      </c>
      <c r="N318" s="8">
        <v>20</v>
      </c>
      <c r="P318" s="6"/>
      <c r="Q318" s="6"/>
      <c r="R318" s="6"/>
    </row>
    <row r="319" spans="1:18" x14ac:dyDescent="0.3">
      <c r="A319" s="9" t="str">
        <f t="shared" ref="A319:A379" si="13">CONCATENATE(D319,"_",LEFT(B319,3))</f>
        <v>MSG Leutershausen/Heddesheim/Saase_wJB</v>
      </c>
      <c r="B319" s="9" t="s">
        <v>116</v>
      </c>
      <c r="C319" s="6">
        <v>8</v>
      </c>
      <c r="D319" t="s">
        <v>172</v>
      </c>
      <c r="E319" s="6">
        <v>16</v>
      </c>
      <c r="F319" s="6">
        <v>3</v>
      </c>
      <c r="G319" s="6">
        <v>0</v>
      </c>
      <c r="H319" s="6">
        <v>13</v>
      </c>
      <c r="I319" s="6">
        <v>205</v>
      </c>
      <c r="J319" t="s">
        <v>7</v>
      </c>
      <c r="K319" s="8">
        <v>319</v>
      </c>
      <c r="L319" s="6">
        <v>6</v>
      </c>
      <c r="M319" t="s">
        <v>7</v>
      </c>
      <c r="N319" s="8">
        <v>26</v>
      </c>
      <c r="P319" s="6"/>
      <c r="Q319" s="6"/>
      <c r="R319" s="6"/>
    </row>
    <row r="320" spans="1:18" x14ac:dyDescent="0.3">
      <c r="A320" s="9" t="str">
        <f t="shared" ref="A320" si="14">CONCATENATE(D320,"_",LEFT(B320,3))</f>
        <v>Handball Wölfe Plankstadt e.V._wJB</v>
      </c>
      <c r="B320" s="9" t="s">
        <v>116</v>
      </c>
      <c r="C320" s="6">
        <v>9</v>
      </c>
      <c r="D320" t="s">
        <v>637</v>
      </c>
      <c r="E320" s="6">
        <v>16</v>
      </c>
      <c r="F320" s="6">
        <v>3</v>
      </c>
      <c r="G320" s="6">
        <v>0</v>
      </c>
      <c r="H320" s="6">
        <v>13</v>
      </c>
      <c r="I320" s="6">
        <v>279</v>
      </c>
      <c r="J320" t="s">
        <v>7</v>
      </c>
      <c r="K320" s="8">
        <v>354</v>
      </c>
      <c r="L320" s="6">
        <v>6</v>
      </c>
      <c r="M320" t="s">
        <v>7</v>
      </c>
      <c r="N320" s="8">
        <v>26</v>
      </c>
      <c r="P320" s="6"/>
      <c r="Q320" s="6"/>
      <c r="R320" s="6"/>
    </row>
    <row r="321" spans="1:18" x14ac:dyDescent="0.3">
      <c r="A321" s="9" t="str">
        <f t="shared" si="13"/>
        <v>_</v>
      </c>
      <c r="P321" s="6"/>
      <c r="Q321" s="6"/>
      <c r="R321" s="6"/>
    </row>
    <row r="322" spans="1:18" ht="15.6" x14ac:dyDescent="0.35">
      <c r="A322" s="9" t="str">
        <f t="shared" si="13"/>
        <v>_</v>
      </c>
      <c r="C322" s="32" t="s">
        <v>235</v>
      </c>
      <c r="P322" s="6"/>
      <c r="Q322" s="6"/>
      <c r="R322" s="6"/>
    </row>
    <row r="323" spans="1:18" x14ac:dyDescent="0.3">
      <c r="A323" s="9" t="str">
        <f t="shared" si="13"/>
        <v>_</v>
      </c>
      <c r="E323" s="34" t="s">
        <v>1</v>
      </c>
      <c r="F323" s="34" t="s">
        <v>2</v>
      </c>
      <c r="G323" s="34" t="s">
        <v>3</v>
      </c>
      <c r="H323" s="34" t="s">
        <v>4</v>
      </c>
      <c r="J323" s="35" t="s">
        <v>5</v>
      </c>
      <c r="M323" s="35" t="s">
        <v>6</v>
      </c>
      <c r="P323" s="6"/>
      <c r="Q323" s="6"/>
      <c r="R323" s="6"/>
    </row>
    <row r="324" spans="1:18" x14ac:dyDescent="0.3">
      <c r="A324" s="9" t="str">
        <f t="shared" si="13"/>
        <v>TSV Amicitia 06/09 Viernheim_wJC</v>
      </c>
      <c r="B324" s="9" t="s">
        <v>258</v>
      </c>
      <c r="C324" s="6">
        <v>1</v>
      </c>
      <c r="D324" t="s">
        <v>123</v>
      </c>
      <c r="E324" s="6">
        <v>14</v>
      </c>
      <c r="F324" s="6">
        <v>12</v>
      </c>
      <c r="G324" s="6">
        <v>0</v>
      </c>
      <c r="H324" s="6">
        <v>2</v>
      </c>
      <c r="I324" s="6">
        <v>381</v>
      </c>
      <c r="J324" t="s">
        <v>7</v>
      </c>
      <c r="K324" s="8">
        <v>272</v>
      </c>
      <c r="L324" s="6">
        <v>24</v>
      </c>
      <c r="M324" t="s">
        <v>7</v>
      </c>
      <c r="N324" s="8">
        <v>4</v>
      </c>
    </row>
    <row r="325" spans="1:18" x14ac:dyDescent="0.3">
      <c r="A325" s="9" t="str">
        <f t="shared" si="13"/>
        <v>TV Schriesheim_wJC</v>
      </c>
      <c r="B325" s="9" t="s">
        <v>258</v>
      </c>
      <c r="C325" s="6">
        <v>2</v>
      </c>
      <c r="D325" t="s">
        <v>12</v>
      </c>
      <c r="E325" s="6">
        <v>14</v>
      </c>
      <c r="F325" s="6">
        <v>10</v>
      </c>
      <c r="G325" s="6">
        <v>0</v>
      </c>
      <c r="H325" s="6">
        <v>4</v>
      </c>
      <c r="I325" s="6">
        <v>353</v>
      </c>
      <c r="J325" t="s">
        <v>7</v>
      </c>
      <c r="K325" s="8">
        <v>280</v>
      </c>
      <c r="L325" s="6">
        <v>20</v>
      </c>
      <c r="M325" t="s">
        <v>7</v>
      </c>
      <c r="N325" s="8">
        <v>8</v>
      </c>
    </row>
    <row r="326" spans="1:18" x14ac:dyDescent="0.3">
      <c r="A326" s="9" t="str">
        <f t="shared" si="13"/>
        <v>ASG WaSa_wJC</v>
      </c>
      <c r="B326" s="9" t="s">
        <v>258</v>
      </c>
      <c r="C326" s="6">
        <v>3</v>
      </c>
      <c r="D326" t="s">
        <v>650</v>
      </c>
      <c r="E326" s="6">
        <v>14</v>
      </c>
      <c r="F326" s="6">
        <v>9</v>
      </c>
      <c r="G326" s="6">
        <v>0</v>
      </c>
      <c r="H326" s="6">
        <v>5</v>
      </c>
      <c r="I326" s="6">
        <v>329</v>
      </c>
      <c r="J326" t="s">
        <v>7</v>
      </c>
      <c r="K326" s="8">
        <v>295</v>
      </c>
      <c r="L326" s="6">
        <v>18</v>
      </c>
      <c r="M326" t="s">
        <v>7</v>
      </c>
      <c r="N326" s="8">
        <v>10</v>
      </c>
      <c r="P326" s="5"/>
      <c r="Q326" s="5"/>
      <c r="R326" s="5"/>
    </row>
    <row r="327" spans="1:18" x14ac:dyDescent="0.3">
      <c r="A327" s="9" t="str">
        <f t="shared" si="13"/>
        <v>Handball Wölfe Plankstadt e.V._wJC</v>
      </c>
      <c r="B327" s="9" t="s">
        <v>258</v>
      </c>
      <c r="C327" s="6">
        <v>4</v>
      </c>
      <c r="D327" t="s">
        <v>637</v>
      </c>
      <c r="E327" s="6">
        <v>14</v>
      </c>
      <c r="F327" s="6">
        <v>6</v>
      </c>
      <c r="G327" s="6">
        <v>3</v>
      </c>
      <c r="H327" s="6">
        <v>5</v>
      </c>
      <c r="I327" s="6">
        <v>374</v>
      </c>
      <c r="J327" t="s">
        <v>7</v>
      </c>
      <c r="K327" s="8">
        <v>402</v>
      </c>
      <c r="L327" s="6">
        <v>15</v>
      </c>
      <c r="M327" t="s">
        <v>7</v>
      </c>
      <c r="N327" s="8">
        <v>13</v>
      </c>
      <c r="P327" s="6"/>
      <c r="Q327" s="6"/>
      <c r="R327" s="6"/>
    </row>
    <row r="328" spans="1:18" x14ac:dyDescent="0.3">
      <c r="A328" s="9" t="str">
        <f t="shared" si="13"/>
        <v>HSG TSG Weinheim-TV Oberflockenbach_wJC</v>
      </c>
      <c r="B328" s="9" t="s">
        <v>258</v>
      </c>
      <c r="C328" s="6">
        <v>5</v>
      </c>
      <c r="D328" t="s">
        <v>214</v>
      </c>
      <c r="E328" s="6">
        <v>14</v>
      </c>
      <c r="F328" s="6">
        <v>6</v>
      </c>
      <c r="G328" s="6">
        <v>2</v>
      </c>
      <c r="H328" s="6">
        <v>6</v>
      </c>
      <c r="I328" s="6">
        <v>218</v>
      </c>
      <c r="J328" t="s">
        <v>7</v>
      </c>
      <c r="K328" s="8">
        <v>227</v>
      </c>
      <c r="L328" s="6">
        <v>14</v>
      </c>
      <c r="M328" t="s">
        <v>7</v>
      </c>
      <c r="N328" s="8">
        <v>14</v>
      </c>
      <c r="P328" s="6"/>
      <c r="Q328" s="6"/>
      <c r="R328" s="6"/>
    </row>
    <row r="329" spans="1:18" x14ac:dyDescent="0.3">
      <c r="A329" s="9" t="str">
        <f t="shared" si="13"/>
        <v>TV Bammental_wJC</v>
      </c>
      <c r="B329" s="9" t="s">
        <v>258</v>
      </c>
      <c r="C329" s="6">
        <v>6</v>
      </c>
      <c r="D329" t="s">
        <v>36</v>
      </c>
      <c r="E329" s="6">
        <v>14</v>
      </c>
      <c r="F329" s="6">
        <v>6</v>
      </c>
      <c r="G329" s="6">
        <v>1</v>
      </c>
      <c r="H329" s="6">
        <v>7</v>
      </c>
      <c r="I329" s="6">
        <v>350</v>
      </c>
      <c r="J329" t="s">
        <v>7</v>
      </c>
      <c r="K329" s="8">
        <v>365</v>
      </c>
      <c r="L329" s="6">
        <v>13</v>
      </c>
      <c r="M329" t="s">
        <v>7</v>
      </c>
      <c r="N329" s="8">
        <v>15</v>
      </c>
      <c r="P329" s="6"/>
      <c r="Q329" s="6"/>
      <c r="R329" s="6"/>
    </row>
    <row r="330" spans="1:18" x14ac:dyDescent="0.3">
      <c r="A330" s="9" t="str">
        <f t="shared" si="13"/>
        <v>JSG Ilvesheim/Ladenburg_wJC</v>
      </c>
      <c r="B330" s="9" t="s">
        <v>258</v>
      </c>
      <c r="C330" s="6">
        <v>7</v>
      </c>
      <c r="D330" t="s">
        <v>133</v>
      </c>
      <c r="E330" s="6">
        <v>14</v>
      </c>
      <c r="F330" s="6">
        <v>2</v>
      </c>
      <c r="G330" s="6">
        <v>2</v>
      </c>
      <c r="H330" s="6">
        <v>10</v>
      </c>
      <c r="I330" s="6">
        <v>275</v>
      </c>
      <c r="J330" t="s">
        <v>7</v>
      </c>
      <c r="K330" s="8">
        <v>332</v>
      </c>
      <c r="L330" s="6">
        <v>6</v>
      </c>
      <c r="M330" t="s">
        <v>7</v>
      </c>
      <c r="N330" s="8">
        <v>22</v>
      </c>
      <c r="P330" s="6"/>
      <c r="Q330" s="6"/>
      <c r="R330" s="6"/>
    </row>
    <row r="331" spans="1:18" x14ac:dyDescent="0.3">
      <c r="A331" s="9" t="str">
        <f t="shared" si="13"/>
        <v>TSV Birkenau_wJC</v>
      </c>
      <c r="B331" s="9" t="s">
        <v>258</v>
      </c>
      <c r="C331" s="6">
        <v>8</v>
      </c>
      <c r="D331" t="s">
        <v>37</v>
      </c>
      <c r="E331" s="6">
        <v>14</v>
      </c>
      <c r="F331" s="6">
        <v>1</v>
      </c>
      <c r="G331" s="6">
        <v>0</v>
      </c>
      <c r="H331" s="6">
        <v>13</v>
      </c>
      <c r="I331" s="6">
        <v>280</v>
      </c>
      <c r="J331" t="s">
        <v>7</v>
      </c>
      <c r="K331" s="8">
        <v>387</v>
      </c>
      <c r="L331" s="6">
        <v>2</v>
      </c>
      <c r="M331" t="s">
        <v>7</v>
      </c>
      <c r="N331" s="8">
        <v>26</v>
      </c>
      <c r="P331" s="6"/>
      <c r="Q331" s="6"/>
      <c r="R331" s="6"/>
    </row>
    <row r="332" spans="1:18" x14ac:dyDescent="0.3">
      <c r="A332" s="9" t="str">
        <f t="shared" si="13"/>
        <v>_</v>
      </c>
    </row>
    <row r="333" spans="1:18" ht="15.6" x14ac:dyDescent="0.35">
      <c r="A333" s="9" t="str">
        <f t="shared" si="13"/>
        <v>_</v>
      </c>
      <c r="C333" s="32" t="s">
        <v>236</v>
      </c>
      <c r="P333" s="5"/>
      <c r="Q333" s="5"/>
      <c r="R333" s="5"/>
    </row>
    <row r="334" spans="1:18" x14ac:dyDescent="0.3">
      <c r="A334" s="9" t="str">
        <f t="shared" si="13"/>
        <v>_</v>
      </c>
      <c r="E334" s="34" t="s">
        <v>1</v>
      </c>
      <c r="F334" s="34" t="s">
        <v>2</v>
      </c>
      <c r="G334" s="34" t="s">
        <v>3</v>
      </c>
      <c r="H334" s="34" t="s">
        <v>4</v>
      </c>
      <c r="J334" s="35" t="s">
        <v>5</v>
      </c>
      <c r="M334" s="35" t="s">
        <v>6</v>
      </c>
      <c r="P334" s="6"/>
      <c r="Q334" s="6"/>
      <c r="R334" s="6"/>
    </row>
    <row r="335" spans="1:18" x14ac:dyDescent="0.3">
      <c r="A335" s="9" t="str">
        <f t="shared" si="13"/>
        <v>TSG Wiesloch_wJC</v>
      </c>
      <c r="B335" s="9" t="s">
        <v>117</v>
      </c>
      <c r="C335" s="6">
        <v>1</v>
      </c>
      <c r="D335" t="s">
        <v>138</v>
      </c>
      <c r="E335" s="6">
        <v>12</v>
      </c>
      <c r="F335" s="6">
        <v>11</v>
      </c>
      <c r="G335" s="6">
        <v>0</v>
      </c>
      <c r="H335" s="6">
        <v>1</v>
      </c>
      <c r="I335" s="6">
        <v>256</v>
      </c>
      <c r="J335" t="s">
        <v>7</v>
      </c>
      <c r="K335" s="8">
        <v>150</v>
      </c>
      <c r="L335" s="6">
        <v>22</v>
      </c>
      <c r="M335" t="s">
        <v>7</v>
      </c>
      <c r="N335" s="8">
        <v>2</v>
      </c>
      <c r="P335" s="6"/>
      <c r="Q335" s="6"/>
      <c r="R335" s="6"/>
    </row>
    <row r="336" spans="1:18" x14ac:dyDescent="0.3">
      <c r="A336" s="9" t="str">
        <f t="shared" si="13"/>
        <v>SG Schwarzbachtal_wJC</v>
      </c>
      <c r="B336" s="9" t="s">
        <v>117</v>
      </c>
      <c r="C336" s="6">
        <v>2</v>
      </c>
      <c r="D336" t="s">
        <v>139</v>
      </c>
      <c r="E336" s="6">
        <v>12</v>
      </c>
      <c r="F336" s="6">
        <v>10</v>
      </c>
      <c r="G336" s="6">
        <v>0</v>
      </c>
      <c r="H336" s="6">
        <v>2</v>
      </c>
      <c r="I336" s="6">
        <v>292</v>
      </c>
      <c r="J336" t="s">
        <v>7</v>
      </c>
      <c r="K336" s="8">
        <v>219</v>
      </c>
      <c r="L336" s="6">
        <v>20</v>
      </c>
      <c r="M336" t="s">
        <v>7</v>
      </c>
      <c r="N336" s="8">
        <v>4</v>
      </c>
      <c r="P336" s="6"/>
      <c r="Q336" s="6"/>
      <c r="R336" s="6"/>
    </row>
    <row r="337" spans="1:18" x14ac:dyDescent="0.3">
      <c r="A337" s="9" t="str">
        <f t="shared" si="13"/>
        <v>HSG Bergstraße_wJC</v>
      </c>
      <c r="B337" s="9" t="s">
        <v>117</v>
      </c>
      <c r="C337" s="6">
        <v>3</v>
      </c>
      <c r="D337" t="s">
        <v>39</v>
      </c>
      <c r="E337" s="6">
        <v>12</v>
      </c>
      <c r="F337" s="6">
        <v>6</v>
      </c>
      <c r="G337" s="6">
        <v>0</v>
      </c>
      <c r="H337" s="6">
        <v>6</v>
      </c>
      <c r="I337" s="6">
        <v>212</v>
      </c>
      <c r="J337" t="s">
        <v>7</v>
      </c>
      <c r="K337" s="8">
        <v>215</v>
      </c>
      <c r="L337" s="6">
        <v>12</v>
      </c>
      <c r="M337" t="s">
        <v>7</v>
      </c>
      <c r="N337" s="8">
        <v>12</v>
      </c>
      <c r="P337" s="6"/>
      <c r="Q337" s="6"/>
      <c r="R337" s="6"/>
    </row>
    <row r="338" spans="1:18" x14ac:dyDescent="0.3">
      <c r="A338" s="9" t="str">
        <f t="shared" si="13"/>
        <v>HG Oftersheim/Schwetzingen_wJC</v>
      </c>
      <c r="B338" s="9" t="s">
        <v>117</v>
      </c>
      <c r="C338" s="6">
        <v>4</v>
      </c>
      <c r="D338" t="s">
        <v>8</v>
      </c>
      <c r="E338" s="6">
        <v>12</v>
      </c>
      <c r="F338" s="6">
        <v>5</v>
      </c>
      <c r="G338" s="6">
        <v>0</v>
      </c>
      <c r="H338" s="6">
        <v>7</v>
      </c>
      <c r="I338" s="6">
        <v>202</v>
      </c>
      <c r="J338" t="s">
        <v>7</v>
      </c>
      <c r="K338" s="8">
        <v>203</v>
      </c>
      <c r="L338" s="6">
        <v>10</v>
      </c>
      <c r="M338" t="s">
        <v>7</v>
      </c>
      <c r="N338" s="8">
        <v>14</v>
      </c>
      <c r="P338" s="6"/>
      <c r="Q338" s="6"/>
      <c r="R338" s="6"/>
    </row>
    <row r="339" spans="1:18" x14ac:dyDescent="0.3">
      <c r="A339" s="9" t="str">
        <f t="shared" si="13"/>
        <v>SG Nußloch_wJC</v>
      </c>
      <c r="B339" s="9" t="s">
        <v>117</v>
      </c>
      <c r="C339" s="6">
        <v>5</v>
      </c>
      <c r="D339" t="s">
        <v>10</v>
      </c>
      <c r="E339" s="6">
        <v>12</v>
      </c>
      <c r="F339" s="6">
        <v>4</v>
      </c>
      <c r="G339" s="6">
        <v>0</v>
      </c>
      <c r="H339" s="6">
        <v>8</v>
      </c>
      <c r="I339" s="6">
        <v>203</v>
      </c>
      <c r="J339" t="s">
        <v>7</v>
      </c>
      <c r="K339" s="8">
        <v>228</v>
      </c>
      <c r="L339" s="6">
        <v>8</v>
      </c>
      <c r="M339" t="s">
        <v>7</v>
      </c>
      <c r="N339" s="8">
        <v>16</v>
      </c>
      <c r="P339" s="6"/>
      <c r="Q339" s="6"/>
      <c r="R339" s="6"/>
    </row>
    <row r="340" spans="1:18" x14ac:dyDescent="0.3">
      <c r="A340" s="9" t="str">
        <f t="shared" si="13"/>
        <v>TV Brühl_wJC</v>
      </c>
      <c r="B340" s="9" t="s">
        <v>117</v>
      </c>
      <c r="C340" s="6">
        <v>6</v>
      </c>
      <c r="D340" t="s">
        <v>168</v>
      </c>
      <c r="E340" s="6">
        <v>12</v>
      </c>
      <c r="F340" s="6">
        <v>4</v>
      </c>
      <c r="G340" s="6">
        <v>0</v>
      </c>
      <c r="H340" s="6">
        <v>8</v>
      </c>
      <c r="I340" s="6">
        <v>199</v>
      </c>
      <c r="J340" t="s">
        <v>7</v>
      </c>
      <c r="K340" s="8">
        <v>248</v>
      </c>
      <c r="L340" s="6">
        <v>8</v>
      </c>
      <c r="M340" t="s">
        <v>7</v>
      </c>
      <c r="N340" s="8">
        <v>16</v>
      </c>
    </row>
    <row r="341" spans="1:18" x14ac:dyDescent="0.3">
      <c r="A341" s="9" t="str">
        <f t="shared" si="13"/>
        <v>TSV Rot-Malsch_wJC</v>
      </c>
      <c r="B341" s="9" t="s">
        <v>117</v>
      </c>
      <c r="C341" s="6">
        <v>7</v>
      </c>
      <c r="D341" t="s">
        <v>205</v>
      </c>
      <c r="E341" s="6">
        <v>12</v>
      </c>
      <c r="F341" s="6">
        <v>2</v>
      </c>
      <c r="G341" s="6">
        <v>0</v>
      </c>
      <c r="H341" s="6">
        <v>10</v>
      </c>
      <c r="I341" s="6">
        <v>187</v>
      </c>
      <c r="J341" t="s">
        <v>7</v>
      </c>
      <c r="K341" s="8">
        <v>288</v>
      </c>
      <c r="L341" s="6">
        <v>4</v>
      </c>
      <c r="M341" t="s">
        <v>7</v>
      </c>
      <c r="N341" s="8">
        <v>20</v>
      </c>
    </row>
    <row r="342" spans="1:18" x14ac:dyDescent="0.3">
      <c r="A342" s="9" t="str">
        <f t="shared" si="13"/>
        <v>_</v>
      </c>
      <c r="P342" s="6"/>
      <c r="Q342" s="6"/>
      <c r="R342" s="6"/>
    </row>
    <row r="343" spans="1:18" ht="15.6" x14ac:dyDescent="0.35">
      <c r="A343" s="9" t="str">
        <f t="shared" si="13"/>
        <v>_</v>
      </c>
      <c r="C343" s="32" t="s">
        <v>237</v>
      </c>
      <c r="P343" s="6"/>
      <c r="Q343" s="6"/>
      <c r="R343" s="6"/>
    </row>
    <row r="344" spans="1:18" x14ac:dyDescent="0.3">
      <c r="A344" s="9" t="str">
        <f t="shared" si="13"/>
        <v>_</v>
      </c>
      <c r="E344" s="34" t="s">
        <v>1</v>
      </c>
      <c r="F344" s="34" t="s">
        <v>2</v>
      </c>
      <c r="G344" s="34" t="s">
        <v>3</v>
      </c>
      <c r="H344" s="34" t="s">
        <v>4</v>
      </c>
      <c r="J344" s="35" t="s">
        <v>5</v>
      </c>
      <c r="M344" s="35" t="s">
        <v>6</v>
      </c>
      <c r="P344" s="6"/>
      <c r="Q344" s="6"/>
      <c r="R344" s="6"/>
    </row>
    <row r="345" spans="1:18" x14ac:dyDescent="0.3">
      <c r="A345" s="9" t="str">
        <f t="shared" si="13"/>
        <v>HC Mannheim-Vogelstang 2_wJC</v>
      </c>
      <c r="B345" s="9" t="s">
        <v>118</v>
      </c>
      <c r="C345" s="6">
        <v>1</v>
      </c>
      <c r="D345" t="s">
        <v>173</v>
      </c>
      <c r="E345" s="6">
        <v>12</v>
      </c>
      <c r="F345" s="6">
        <v>10</v>
      </c>
      <c r="G345" s="6">
        <v>0</v>
      </c>
      <c r="H345" s="6">
        <v>2</v>
      </c>
      <c r="I345" s="6">
        <v>318</v>
      </c>
      <c r="J345" t="s">
        <v>7</v>
      </c>
      <c r="K345" s="8">
        <v>218</v>
      </c>
      <c r="L345" s="6">
        <v>20</v>
      </c>
      <c r="M345" t="s">
        <v>7</v>
      </c>
      <c r="N345" s="8">
        <v>4</v>
      </c>
      <c r="P345" s="6"/>
      <c r="Q345" s="6"/>
      <c r="R345" s="6"/>
    </row>
    <row r="346" spans="1:18" x14ac:dyDescent="0.3">
      <c r="A346" s="9" t="str">
        <f t="shared" si="13"/>
        <v>HSG Dielheim/Malschenberg 2_wJC</v>
      </c>
      <c r="B346" s="9" t="s">
        <v>118</v>
      </c>
      <c r="C346" s="6">
        <v>2</v>
      </c>
      <c r="D346" t="s">
        <v>664</v>
      </c>
      <c r="E346" s="6">
        <v>12</v>
      </c>
      <c r="F346" s="6">
        <v>9</v>
      </c>
      <c r="G346" s="6">
        <v>0</v>
      </c>
      <c r="H346" s="6">
        <v>3</v>
      </c>
      <c r="I346" s="6">
        <v>235</v>
      </c>
      <c r="J346" t="s">
        <v>7</v>
      </c>
      <c r="K346" s="8">
        <v>210</v>
      </c>
      <c r="L346" s="6">
        <v>18</v>
      </c>
      <c r="M346" t="s">
        <v>7</v>
      </c>
      <c r="N346" s="8">
        <v>6</v>
      </c>
      <c r="P346" s="6"/>
      <c r="Q346" s="6"/>
      <c r="R346" s="6"/>
    </row>
    <row r="347" spans="1:18" x14ac:dyDescent="0.3">
      <c r="A347" s="9" t="str">
        <f t="shared" si="13"/>
        <v>SG Edingen/Friedrichsfeld/Wieblingen_wJC</v>
      </c>
      <c r="B347" s="9" t="s">
        <v>118</v>
      </c>
      <c r="C347" s="6">
        <v>3</v>
      </c>
      <c r="D347" t="s">
        <v>169</v>
      </c>
      <c r="E347" s="6">
        <v>12</v>
      </c>
      <c r="F347" s="6">
        <v>7</v>
      </c>
      <c r="G347" s="6">
        <v>0</v>
      </c>
      <c r="H347" s="6">
        <v>5</v>
      </c>
      <c r="I347" s="6">
        <v>244</v>
      </c>
      <c r="J347" t="s">
        <v>7</v>
      </c>
      <c r="K347" s="8">
        <v>227</v>
      </c>
      <c r="L347" s="6">
        <v>14</v>
      </c>
      <c r="M347" t="s">
        <v>7</v>
      </c>
      <c r="N347" s="8">
        <v>10</v>
      </c>
      <c r="P347" s="6"/>
      <c r="Q347" s="6"/>
      <c r="R347" s="6"/>
    </row>
    <row r="348" spans="1:18" x14ac:dyDescent="0.3">
      <c r="A348" s="9" t="str">
        <f t="shared" si="13"/>
        <v>ASG WaSa 2_wJC</v>
      </c>
      <c r="B348" s="9" t="s">
        <v>118</v>
      </c>
      <c r="C348" s="6">
        <v>4</v>
      </c>
      <c r="D348" t="s">
        <v>651</v>
      </c>
      <c r="E348" s="6">
        <v>12</v>
      </c>
      <c r="F348" s="6">
        <v>2</v>
      </c>
      <c r="G348" s="6">
        <v>0</v>
      </c>
      <c r="H348" s="6">
        <v>10</v>
      </c>
      <c r="I348" s="6">
        <v>185</v>
      </c>
      <c r="J348" t="s">
        <v>7</v>
      </c>
      <c r="K348" s="8">
        <v>285</v>
      </c>
      <c r="L348" s="6">
        <v>4</v>
      </c>
      <c r="M348" t="s">
        <v>7</v>
      </c>
      <c r="N348" s="8">
        <v>20</v>
      </c>
      <c r="P348" s="6"/>
      <c r="Q348" s="6"/>
      <c r="R348" s="6"/>
    </row>
    <row r="349" spans="1:18" x14ac:dyDescent="0.3">
      <c r="A349" s="9" t="str">
        <f t="shared" si="13"/>
        <v>MSG Leutershausen/Heddesheim/Saase 2_wJC</v>
      </c>
      <c r="B349" s="9" t="s">
        <v>118</v>
      </c>
      <c r="C349" s="6">
        <v>5</v>
      </c>
      <c r="D349" t="s">
        <v>179</v>
      </c>
      <c r="E349" s="6">
        <v>12</v>
      </c>
      <c r="F349" s="6">
        <v>2</v>
      </c>
      <c r="G349" s="6">
        <v>0</v>
      </c>
      <c r="H349" s="6">
        <v>10</v>
      </c>
      <c r="I349" s="6">
        <v>275</v>
      </c>
      <c r="J349" t="s">
        <v>7</v>
      </c>
      <c r="K349" s="8">
        <v>317</v>
      </c>
      <c r="L349" s="6">
        <v>4</v>
      </c>
      <c r="M349" t="s">
        <v>7</v>
      </c>
      <c r="N349" s="8">
        <v>20</v>
      </c>
    </row>
    <row r="350" spans="1:18" x14ac:dyDescent="0.3">
      <c r="A350" s="9" t="str">
        <f t="shared" si="13"/>
        <v>_</v>
      </c>
      <c r="P350" s="6"/>
      <c r="Q350" s="6"/>
      <c r="R350" s="6"/>
    </row>
    <row r="351" spans="1:18" ht="15.6" x14ac:dyDescent="0.35">
      <c r="A351" s="9" t="str">
        <f t="shared" si="13"/>
        <v>_</v>
      </c>
      <c r="C351" s="32" t="s">
        <v>238</v>
      </c>
      <c r="P351" s="6"/>
      <c r="Q351" s="6"/>
      <c r="R351" s="6"/>
    </row>
    <row r="352" spans="1:18" x14ac:dyDescent="0.3">
      <c r="A352" s="9" t="str">
        <f t="shared" si="13"/>
        <v>_</v>
      </c>
      <c r="E352" s="34" t="s">
        <v>1</v>
      </c>
      <c r="F352" s="34" t="s">
        <v>2</v>
      </c>
      <c r="G352" s="34" t="s">
        <v>3</v>
      </c>
      <c r="H352" s="34" t="s">
        <v>4</v>
      </c>
      <c r="J352" s="35" t="s">
        <v>5</v>
      </c>
      <c r="M352" s="35" t="s">
        <v>6</v>
      </c>
      <c r="P352" s="6"/>
      <c r="Q352" s="6"/>
      <c r="R352" s="6"/>
    </row>
    <row r="353" spans="1:18" x14ac:dyDescent="0.3">
      <c r="A353" s="9" t="str">
        <f t="shared" si="13"/>
        <v>TSG Ketsch_wJD</v>
      </c>
      <c r="B353" s="9" t="s">
        <v>259</v>
      </c>
      <c r="C353" s="6">
        <v>1</v>
      </c>
      <c r="D353" t="s">
        <v>41</v>
      </c>
      <c r="E353" s="6">
        <v>16</v>
      </c>
      <c r="F353" s="6">
        <v>16</v>
      </c>
      <c r="G353" s="6">
        <v>0</v>
      </c>
      <c r="H353" s="6">
        <v>0</v>
      </c>
      <c r="I353" s="6">
        <v>417</v>
      </c>
      <c r="J353" t="s">
        <v>7</v>
      </c>
      <c r="K353" s="8">
        <v>219</v>
      </c>
      <c r="L353" s="6">
        <v>32</v>
      </c>
      <c r="M353" t="s">
        <v>7</v>
      </c>
      <c r="N353" s="8">
        <v>0</v>
      </c>
      <c r="P353" s="6"/>
      <c r="Q353" s="6"/>
      <c r="R353" s="6"/>
    </row>
    <row r="354" spans="1:18" x14ac:dyDescent="0.3">
      <c r="A354" s="9" t="str">
        <f t="shared" si="13"/>
        <v>HC Mannheim-Vogelstang_wJD</v>
      </c>
      <c r="B354" s="9" t="s">
        <v>259</v>
      </c>
      <c r="C354" s="6">
        <v>2</v>
      </c>
      <c r="D354" t="s">
        <v>131</v>
      </c>
      <c r="E354" s="6">
        <v>16</v>
      </c>
      <c r="F354" s="6">
        <v>12</v>
      </c>
      <c r="G354" s="6">
        <v>0</v>
      </c>
      <c r="H354" s="6">
        <v>4</v>
      </c>
      <c r="I354" s="6">
        <v>295</v>
      </c>
      <c r="J354" t="s">
        <v>7</v>
      </c>
      <c r="K354" s="8">
        <v>220</v>
      </c>
      <c r="L354" s="6">
        <v>24</v>
      </c>
      <c r="M354" t="s">
        <v>7</v>
      </c>
      <c r="N354" s="8">
        <v>8</v>
      </c>
      <c r="P354" s="6"/>
      <c r="Q354" s="6"/>
      <c r="R354" s="6"/>
    </row>
    <row r="355" spans="1:18" x14ac:dyDescent="0.3">
      <c r="A355" s="9" t="str">
        <f t="shared" si="13"/>
        <v>TSG Wiesloch_wJD</v>
      </c>
      <c r="B355" s="9" t="s">
        <v>259</v>
      </c>
      <c r="C355" s="6">
        <v>3</v>
      </c>
      <c r="D355" t="s">
        <v>138</v>
      </c>
      <c r="E355" s="6">
        <v>16</v>
      </c>
      <c r="F355" s="6">
        <v>12</v>
      </c>
      <c r="G355" s="6">
        <v>0</v>
      </c>
      <c r="H355" s="6">
        <v>4</v>
      </c>
      <c r="I355" s="6">
        <v>280</v>
      </c>
      <c r="J355" t="s">
        <v>7</v>
      </c>
      <c r="K355" s="8">
        <v>213</v>
      </c>
      <c r="L355" s="6">
        <v>24</v>
      </c>
      <c r="M355" t="s">
        <v>7</v>
      </c>
      <c r="N355" s="8">
        <v>8</v>
      </c>
      <c r="P355" s="6"/>
      <c r="Q355" s="6"/>
      <c r="R355" s="6"/>
    </row>
    <row r="356" spans="1:18" x14ac:dyDescent="0.3">
      <c r="A356" s="9" t="str">
        <f t="shared" si="13"/>
        <v>TV Sinsheim_wJD</v>
      </c>
      <c r="B356" s="9" t="s">
        <v>259</v>
      </c>
      <c r="C356" s="6">
        <v>4</v>
      </c>
      <c r="D356" t="s">
        <v>40</v>
      </c>
      <c r="E356" s="6">
        <v>16</v>
      </c>
      <c r="F356" s="6">
        <v>9</v>
      </c>
      <c r="G356" s="6">
        <v>1</v>
      </c>
      <c r="H356" s="6">
        <v>6</v>
      </c>
      <c r="I356" s="6">
        <v>212</v>
      </c>
      <c r="J356" t="s">
        <v>7</v>
      </c>
      <c r="K356" s="8">
        <v>166</v>
      </c>
      <c r="L356" s="6">
        <v>19</v>
      </c>
      <c r="M356" t="s">
        <v>7</v>
      </c>
      <c r="N356" s="8">
        <v>13</v>
      </c>
      <c r="P356" s="6"/>
      <c r="Q356" s="6"/>
      <c r="R356" s="6"/>
    </row>
    <row r="357" spans="1:18" x14ac:dyDescent="0.3">
      <c r="A357" s="9" t="str">
        <f t="shared" si="13"/>
        <v>SG Edingen/Friedrichsfeld/Wieblingen_wJD</v>
      </c>
      <c r="B357" s="9" t="s">
        <v>259</v>
      </c>
      <c r="C357" s="6">
        <v>5</v>
      </c>
      <c r="D357" t="s">
        <v>169</v>
      </c>
      <c r="E357" s="6">
        <v>16</v>
      </c>
      <c r="F357" s="6">
        <v>7</v>
      </c>
      <c r="G357" s="6">
        <v>0</v>
      </c>
      <c r="H357" s="6">
        <v>9</v>
      </c>
      <c r="I357" s="6">
        <v>255</v>
      </c>
      <c r="J357" t="s">
        <v>7</v>
      </c>
      <c r="K357" s="8">
        <v>282</v>
      </c>
      <c r="L357" s="6">
        <v>14</v>
      </c>
      <c r="M357" t="s">
        <v>7</v>
      </c>
      <c r="N357" s="8">
        <v>18</v>
      </c>
      <c r="P357" s="6"/>
      <c r="Q357" s="6"/>
      <c r="R357" s="6"/>
    </row>
    <row r="358" spans="1:18" x14ac:dyDescent="0.3">
      <c r="A358" s="9" t="str">
        <f t="shared" si="13"/>
        <v>JSG St. Leon/Reilingen_wJD</v>
      </c>
      <c r="B358" s="9" t="s">
        <v>259</v>
      </c>
      <c r="C358" s="6">
        <v>6</v>
      </c>
      <c r="D358" t="s">
        <v>162</v>
      </c>
      <c r="E358" s="6">
        <v>16</v>
      </c>
      <c r="F358" s="6">
        <v>7</v>
      </c>
      <c r="G358" s="6">
        <v>0</v>
      </c>
      <c r="H358" s="6">
        <v>9</v>
      </c>
      <c r="I358" s="6">
        <v>226</v>
      </c>
      <c r="J358" t="s">
        <v>7</v>
      </c>
      <c r="K358" s="8">
        <v>257</v>
      </c>
      <c r="L358" s="6">
        <v>14</v>
      </c>
      <c r="M358" t="s">
        <v>7</v>
      </c>
      <c r="N358" s="8">
        <v>18</v>
      </c>
    </row>
    <row r="359" spans="1:18" x14ac:dyDescent="0.3">
      <c r="A359" s="9" t="str">
        <f t="shared" si="13"/>
        <v>ASG WaSa_wJD</v>
      </c>
      <c r="B359" s="9" t="s">
        <v>259</v>
      </c>
      <c r="C359" s="6">
        <v>7</v>
      </c>
      <c r="D359" t="s">
        <v>650</v>
      </c>
      <c r="E359" s="6">
        <v>16</v>
      </c>
      <c r="F359" s="6">
        <v>4</v>
      </c>
      <c r="G359" s="6">
        <v>2</v>
      </c>
      <c r="H359" s="6">
        <v>10</v>
      </c>
      <c r="I359" s="6">
        <v>226</v>
      </c>
      <c r="J359" t="s">
        <v>7</v>
      </c>
      <c r="K359" s="8">
        <v>271</v>
      </c>
      <c r="L359" s="6">
        <v>10</v>
      </c>
      <c r="M359" t="s">
        <v>7</v>
      </c>
      <c r="N359" s="8">
        <v>22</v>
      </c>
    </row>
    <row r="360" spans="1:18" x14ac:dyDescent="0.3">
      <c r="A360" s="9" t="str">
        <f t="shared" si="13"/>
        <v>SG Schwarzbachtal_wJD</v>
      </c>
      <c r="B360" s="9" t="s">
        <v>259</v>
      </c>
      <c r="C360" s="6">
        <v>8</v>
      </c>
      <c r="D360" t="s">
        <v>139</v>
      </c>
      <c r="E360" s="6">
        <v>16</v>
      </c>
      <c r="F360" s="6">
        <v>3</v>
      </c>
      <c r="G360" s="6">
        <v>1</v>
      </c>
      <c r="H360" s="6">
        <v>12</v>
      </c>
      <c r="I360" s="6">
        <v>162</v>
      </c>
      <c r="J360" t="s">
        <v>7</v>
      </c>
      <c r="K360" s="8">
        <v>232</v>
      </c>
      <c r="L360" s="6">
        <v>7</v>
      </c>
      <c r="M360" t="s">
        <v>7</v>
      </c>
      <c r="N360" s="8">
        <v>25</v>
      </c>
    </row>
    <row r="361" spans="1:18" x14ac:dyDescent="0.3">
      <c r="A361" s="9" t="str">
        <f t="shared" si="13"/>
        <v>JSG Heidelberg_wJD</v>
      </c>
      <c r="B361" s="9" t="s">
        <v>259</v>
      </c>
      <c r="C361" s="6">
        <v>9</v>
      </c>
      <c r="D361" t="s">
        <v>106</v>
      </c>
      <c r="E361" s="6">
        <v>16</v>
      </c>
      <c r="F361" s="6">
        <v>0</v>
      </c>
      <c r="G361" s="6">
        <v>0</v>
      </c>
      <c r="H361" s="6">
        <v>16</v>
      </c>
      <c r="I361" s="6">
        <v>174</v>
      </c>
      <c r="J361" t="s">
        <v>7</v>
      </c>
      <c r="K361" s="8">
        <v>387</v>
      </c>
      <c r="L361" s="6">
        <v>0</v>
      </c>
      <c r="M361" t="s">
        <v>7</v>
      </c>
      <c r="N361" s="8">
        <v>32</v>
      </c>
    </row>
    <row r="362" spans="1:18" x14ac:dyDescent="0.3">
      <c r="A362" s="9" t="str">
        <f t="shared" si="13"/>
        <v>_</v>
      </c>
    </row>
    <row r="363" spans="1:18" ht="15.6" x14ac:dyDescent="0.35">
      <c r="A363" s="9" t="str">
        <f t="shared" si="13"/>
        <v>_</v>
      </c>
      <c r="C363" s="32" t="s">
        <v>177</v>
      </c>
    </row>
    <row r="364" spans="1:18" x14ac:dyDescent="0.3">
      <c r="A364" s="9" t="str">
        <f t="shared" si="13"/>
        <v>_</v>
      </c>
      <c r="E364" s="34" t="s">
        <v>1</v>
      </c>
      <c r="F364" s="34" t="s">
        <v>2</v>
      </c>
      <c r="G364" s="34" t="s">
        <v>3</v>
      </c>
      <c r="H364" s="34" t="s">
        <v>4</v>
      </c>
      <c r="J364" s="35" t="s">
        <v>5</v>
      </c>
      <c r="M364" s="35" t="s">
        <v>6</v>
      </c>
    </row>
    <row r="365" spans="1:18" x14ac:dyDescent="0.3">
      <c r="A365" s="9" t="str">
        <f t="shared" si="13"/>
        <v>TSV Rot-Malsch_wJD</v>
      </c>
      <c r="B365" s="9" t="s">
        <v>119</v>
      </c>
      <c r="C365" s="6">
        <v>1</v>
      </c>
      <c r="D365" t="s">
        <v>205</v>
      </c>
      <c r="E365" s="6">
        <v>18</v>
      </c>
      <c r="F365" s="6">
        <v>16</v>
      </c>
      <c r="G365" s="6">
        <v>0</v>
      </c>
      <c r="H365" s="6">
        <v>2</v>
      </c>
      <c r="I365" s="6">
        <v>346</v>
      </c>
      <c r="J365" t="s">
        <v>7</v>
      </c>
      <c r="K365" s="8">
        <v>227</v>
      </c>
      <c r="L365" s="6">
        <v>32</v>
      </c>
      <c r="M365" t="s">
        <v>7</v>
      </c>
      <c r="N365" s="8">
        <v>4</v>
      </c>
    </row>
    <row r="366" spans="1:18" x14ac:dyDescent="0.3">
      <c r="A366" s="9" t="str">
        <f t="shared" si="13"/>
        <v>TSV Birkenau_wJD</v>
      </c>
      <c r="B366" s="9" t="s">
        <v>119</v>
      </c>
      <c r="C366" s="6">
        <v>2</v>
      </c>
      <c r="D366" t="s">
        <v>37</v>
      </c>
      <c r="E366" s="6">
        <v>18</v>
      </c>
      <c r="F366" s="6">
        <v>16</v>
      </c>
      <c r="G366" s="6">
        <v>0</v>
      </c>
      <c r="H366" s="6">
        <v>2</v>
      </c>
      <c r="I366" s="6">
        <v>380</v>
      </c>
      <c r="J366" t="s">
        <v>7</v>
      </c>
      <c r="K366" s="8">
        <v>228</v>
      </c>
      <c r="L366" s="6">
        <v>32</v>
      </c>
      <c r="M366" t="s">
        <v>7</v>
      </c>
      <c r="N366" s="8">
        <v>4</v>
      </c>
    </row>
    <row r="367" spans="1:18" x14ac:dyDescent="0.3">
      <c r="A367" s="9" t="str">
        <f t="shared" si="13"/>
        <v>SG Nußloch_wJD</v>
      </c>
      <c r="B367" s="9" t="s">
        <v>119</v>
      </c>
      <c r="C367" s="6">
        <v>3</v>
      </c>
      <c r="D367" t="s">
        <v>10</v>
      </c>
      <c r="E367" s="6">
        <v>18</v>
      </c>
      <c r="F367" s="6">
        <v>15</v>
      </c>
      <c r="G367" s="6">
        <v>0</v>
      </c>
      <c r="H367" s="6">
        <v>3</v>
      </c>
      <c r="I367" s="6">
        <v>359</v>
      </c>
      <c r="J367" t="s">
        <v>7</v>
      </c>
      <c r="K367" s="8">
        <v>234</v>
      </c>
      <c r="L367" s="6">
        <v>30</v>
      </c>
      <c r="M367" t="s">
        <v>7</v>
      </c>
      <c r="N367" s="8">
        <v>6</v>
      </c>
    </row>
    <row r="368" spans="1:18" x14ac:dyDescent="0.3">
      <c r="A368" s="9" t="str">
        <f t="shared" si="13"/>
        <v>SGH Waldbrunn/Eberbach_wJD</v>
      </c>
      <c r="B368" s="9" t="s">
        <v>119</v>
      </c>
      <c r="C368" s="6">
        <v>4</v>
      </c>
      <c r="D368" t="s">
        <v>167</v>
      </c>
      <c r="E368" s="6">
        <v>18</v>
      </c>
      <c r="F368" s="6">
        <v>11</v>
      </c>
      <c r="G368" s="6">
        <v>0</v>
      </c>
      <c r="H368" s="6">
        <v>7</v>
      </c>
      <c r="I368" s="6">
        <v>284</v>
      </c>
      <c r="J368" t="s">
        <v>7</v>
      </c>
      <c r="K368" s="8">
        <v>273</v>
      </c>
      <c r="L368" s="6">
        <v>22</v>
      </c>
      <c r="M368" t="s">
        <v>7</v>
      </c>
      <c r="N368" s="8">
        <v>14</v>
      </c>
      <c r="P368" s="5"/>
      <c r="Q368" s="5"/>
      <c r="R368" s="5"/>
    </row>
    <row r="369" spans="1:18" x14ac:dyDescent="0.3">
      <c r="A369" s="9" t="str">
        <f t="shared" si="13"/>
        <v>TV Bammental_wJD</v>
      </c>
      <c r="B369" s="9" t="s">
        <v>119</v>
      </c>
      <c r="C369" s="6">
        <v>5</v>
      </c>
      <c r="D369" t="s">
        <v>36</v>
      </c>
      <c r="E369" s="6">
        <v>18</v>
      </c>
      <c r="F369" s="6">
        <v>7</v>
      </c>
      <c r="G369" s="6">
        <v>1</v>
      </c>
      <c r="H369" s="6">
        <v>10</v>
      </c>
      <c r="I369" s="6">
        <v>269</v>
      </c>
      <c r="J369" t="s">
        <v>7</v>
      </c>
      <c r="K369" s="8">
        <v>296</v>
      </c>
      <c r="L369" s="6">
        <v>15</v>
      </c>
      <c r="M369" t="s">
        <v>7</v>
      </c>
      <c r="N369" s="8">
        <v>21</v>
      </c>
      <c r="P369" s="6"/>
      <c r="Q369" s="6"/>
      <c r="R369" s="6"/>
    </row>
    <row r="370" spans="1:18" x14ac:dyDescent="0.3">
      <c r="A370" s="9" t="str">
        <f t="shared" si="13"/>
        <v>JSG Ilvesheim/Ladenburg_wJD</v>
      </c>
      <c r="B370" s="9" t="s">
        <v>119</v>
      </c>
      <c r="C370" s="6">
        <v>6</v>
      </c>
      <c r="D370" t="s">
        <v>133</v>
      </c>
      <c r="E370" s="6">
        <v>18</v>
      </c>
      <c r="F370" s="6">
        <v>6</v>
      </c>
      <c r="G370" s="6">
        <v>1</v>
      </c>
      <c r="H370" s="6">
        <v>11</v>
      </c>
      <c r="I370" s="6">
        <v>250</v>
      </c>
      <c r="J370" t="s">
        <v>7</v>
      </c>
      <c r="K370" s="8">
        <v>285</v>
      </c>
      <c r="L370" s="6">
        <v>13</v>
      </c>
      <c r="M370" t="s">
        <v>7</v>
      </c>
      <c r="N370" s="8">
        <v>23</v>
      </c>
      <c r="P370" s="6"/>
      <c r="Q370" s="6"/>
      <c r="R370" s="6"/>
    </row>
    <row r="371" spans="1:18" x14ac:dyDescent="0.3">
      <c r="A371" s="9" t="str">
        <f t="shared" si="13"/>
        <v>MSG Leutershausen/Heddesheim/Saase_wJD</v>
      </c>
      <c r="B371" s="9" t="s">
        <v>119</v>
      </c>
      <c r="C371" s="6">
        <v>6</v>
      </c>
      <c r="D371" t="s">
        <v>172</v>
      </c>
      <c r="E371" s="6">
        <v>18</v>
      </c>
      <c r="F371" s="6">
        <v>6</v>
      </c>
      <c r="G371" s="6">
        <v>1</v>
      </c>
      <c r="H371" s="6">
        <v>11</v>
      </c>
      <c r="I371" s="6">
        <v>308</v>
      </c>
      <c r="J371" t="s">
        <v>7</v>
      </c>
      <c r="K371" s="8">
        <v>349</v>
      </c>
      <c r="L371" s="6">
        <v>13</v>
      </c>
      <c r="M371" t="s">
        <v>7</v>
      </c>
      <c r="N371" s="8">
        <v>23</v>
      </c>
      <c r="P371" s="6"/>
      <c r="Q371" s="6"/>
      <c r="R371" s="6"/>
    </row>
    <row r="372" spans="1:18" x14ac:dyDescent="0.3">
      <c r="A372" s="9" t="str">
        <f t="shared" si="13"/>
        <v>HSG Dielheim/Malschenberg_wJD</v>
      </c>
      <c r="B372" s="9" t="s">
        <v>119</v>
      </c>
      <c r="C372" s="6">
        <v>8</v>
      </c>
      <c r="D372" t="s">
        <v>623</v>
      </c>
      <c r="E372" s="6">
        <v>18</v>
      </c>
      <c r="F372" s="6">
        <v>5</v>
      </c>
      <c r="G372" s="6">
        <v>0</v>
      </c>
      <c r="H372" s="6">
        <v>13</v>
      </c>
      <c r="I372" s="6">
        <v>277</v>
      </c>
      <c r="J372" t="s">
        <v>7</v>
      </c>
      <c r="K372" s="8">
        <v>334</v>
      </c>
      <c r="L372" s="6">
        <v>10</v>
      </c>
      <c r="M372" t="s">
        <v>7</v>
      </c>
      <c r="N372" s="8">
        <v>26</v>
      </c>
      <c r="P372" s="6"/>
      <c r="Q372" s="6"/>
      <c r="R372" s="6"/>
    </row>
    <row r="373" spans="1:18" x14ac:dyDescent="0.3">
      <c r="A373" s="9" t="str">
        <f t="shared" si="13"/>
        <v>TSV Phönix Steinsfurt_wJD</v>
      </c>
      <c r="B373" s="9" t="s">
        <v>119</v>
      </c>
      <c r="C373" s="6">
        <v>9</v>
      </c>
      <c r="D373" t="s">
        <v>151</v>
      </c>
      <c r="E373" s="6">
        <v>18</v>
      </c>
      <c r="F373" s="6">
        <v>3</v>
      </c>
      <c r="G373" s="6">
        <v>1</v>
      </c>
      <c r="H373" s="6">
        <v>14</v>
      </c>
      <c r="I373" s="6">
        <v>167</v>
      </c>
      <c r="J373" t="s">
        <v>7</v>
      </c>
      <c r="K373" s="8">
        <v>264</v>
      </c>
      <c r="L373" s="6">
        <v>7</v>
      </c>
      <c r="M373" t="s">
        <v>7</v>
      </c>
      <c r="N373" s="8">
        <v>29</v>
      </c>
      <c r="P373" s="6"/>
      <c r="Q373" s="6"/>
      <c r="R373" s="6"/>
    </row>
    <row r="374" spans="1:18" x14ac:dyDescent="0.3">
      <c r="A374" s="9" t="str">
        <f t="shared" si="13"/>
        <v>HG Oftersheim/Schwetzingen_wJD</v>
      </c>
      <c r="B374" s="9" t="s">
        <v>119</v>
      </c>
      <c r="C374" s="6">
        <v>10</v>
      </c>
      <c r="D374" t="s">
        <v>8</v>
      </c>
      <c r="E374" s="6">
        <v>18</v>
      </c>
      <c r="F374" s="6">
        <v>2</v>
      </c>
      <c r="G374" s="6">
        <v>0</v>
      </c>
      <c r="H374" s="6">
        <v>16</v>
      </c>
      <c r="I374" s="6">
        <v>229</v>
      </c>
      <c r="J374" t="s">
        <v>7</v>
      </c>
      <c r="K374" s="8">
        <v>379</v>
      </c>
      <c r="L374" s="6">
        <v>4</v>
      </c>
      <c r="M374" t="s">
        <v>7</v>
      </c>
      <c r="N374" s="8">
        <v>32</v>
      </c>
      <c r="P374" s="6"/>
      <c r="Q374" s="6"/>
      <c r="R374" s="6"/>
    </row>
    <row r="375" spans="1:18" x14ac:dyDescent="0.3">
      <c r="A375" s="9" t="str">
        <f t="shared" si="13"/>
        <v>_</v>
      </c>
      <c r="C375" s="6"/>
      <c r="E375" s="6"/>
      <c r="F375" s="6"/>
      <c r="G375" s="6"/>
      <c r="H375" s="6"/>
      <c r="I375" s="6"/>
      <c r="K375" s="8"/>
      <c r="L375" s="6"/>
      <c r="N375" s="8"/>
      <c r="P375" s="6"/>
      <c r="Q375" s="6"/>
      <c r="R375" s="6"/>
    </row>
    <row r="376" spans="1:18" ht="15.6" x14ac:dyDescent="0.35">
      <c r="A376" s="9" t="str">
        <f t="shared" si="13"/>
        <v>_</v>
      </c>
      <c r="C376" s="32" t="s">
        <v>239</v>
      </c>
      <c r="P376" s="6"/>
      <c r="Q376" s="6"/>
      <c r="R376" s="6"/>
    </row>
    <row r="377" spans="1:18" x14ac:dyDescent="0.3">
      <c r="A377" s="9" t="str">
        <f t="shared" si="13"/>
        <v>_</v>
      </c>
      <c r="E377" s="34" t="s">
        <v>1</v>
      </c>
      <c r="F377" s="34" t="s">
        <v>2</v>
      </c>
      <c r="G377" s="34" t="s">
        <v>3</v>
      </c>
      <c r="H377" s="34" t="s">
        <v>4</v>
      </c>
      <c r="J377" s="35" t="s">
        <v>5</v>
      </c>
      <c r="M377" s="35" t="s">
        <v>6</v>
      </c>
    </row>
    <row r="378" spans="1:18" x14ac:dyDescent="0.3">
      <c r="A378" s="9" t="str">
        <f t="shared" si="13"/>
        <v>HSG TSG Weinheim-TV Oberflockenbach_wJD</v>
      </c>
      <c r="B378" s="9" t="s">
        <v>120</v>
      </c>
      <c r="C378" s="6">
        <v>1</v>
      </c>
      <c r="D378" t="s">
        <v>214</v>
      </c>
      <c r="E378" s="6">
        <v>14</v>
      </c>
      <c r="F378" s="6">
        <v>13</v>
      </c>
      <c r="G378" s="6">
        <v>0</v>
      </c>
      <c r="H378" s="6">
        <v>1</v>
      </c>
      <c r="I378" s="6">
        <v>218</v>
      </c>
      <c r="J378" t="s">
        <v>7</v>
      </c>
      <c r="K378" s="8">
        <v>119</v>
      </c>
      <c r="L378" s="6">
        <v>26</v>
      </c>
      <c r="M378" t="s">
        <v>7</v>
      </c>
      <c r="N378" s="8">
        <v>2</v>
      </c>
    </row>
    <row r="379" spans="1:18" x14ac:dyDescent="0.3">
      <c r="A379" s="9" t="str">
        <f t="shared" si="13"/>
        <v>HC Mannheim-Vogelstang 2_wJD</v>
      </c>
      <c r="B379" s="9" t="s">
        <v>120</v>
      </c>
      <c r="C379" s="6">
        <v>2</v>
      </c>
      <c r="D379" t="s">
        <v>173</v>
      </c>
      <c r="E379" s="6">
        <v>14</v>
      </c>
      <c r="F379" s="6">
        <v>12</v>
      </c>
      <c r="G379" s="6">
        <v>0</v>
      </c>
      <c r="H379" s="6">
        <v>2</v>
      </c>
      <c r="I379" s="6">
        <v>200</v>
      </c>
      <c r="J379" t="s">
        <v>7</v>
      </c>
      <c r="K379" s="8">
        <v>144</v>
      </c>
      <c r="L379" s="6">
        <v>24</v>
      </c>
      <c r="M379" t="s">
        <v>7</v>
      </c>
      <c r="N379" s="8">
        <v>4</v>
      </c>
      <c r="P379" s="5"/>
      <c r="Q379" s="5"/>
      <c r="R379" s="5"/>
    </row>
    <row r="380" spans="1:18" x14ac:dyDescent="0.3">
      <c r="A380" s="9" t="str">
        <f t="shared" ref="A380:A442" si="15">CONCATENATE(D380,"_",LEFT(B380,3))</f>
        <v>ASG WaSa 2_wJD</v>
      </c>
      <c r="B380" s="9" t="s">
        <v>120</v>
      </c>
      <c r="C380" s="6">
        <v>3</v>
      </c>
      <c r="D380" t="s">
        <v>651</v>
      </c>
      <c r="E380" s="6">
        <v>14</v>
      </c>
      <c r="F380" s="6">
        <v>11</v>
      </c>
      <c r="G380" s="6">
        <v>0</v>
      </c>
      <c r="H380" s="6">
        <v>3</v>
      </c>
      <c r="I380" s="6">
        <v>250</v>
      </c>
      <c r="J380" t="s">
        <v>7</v>
      </c>
      <c r="K380" s="8">
        <v>150</v>
      </c>
      <c r="L380" s="6">
        <v>22</v>
      </c>
      <c r="M380" t="s">
        <v>7</v>
      </c>
      <c r="N380" s="8">
        <v>6</v>
      </c>
      <c r="P380" s="6"/>
      <c r="Q380" s="6"/>
      <c r="R380" s="6"/>
    </row>
    <row r="381" spans="1:18" x14ac:dyDescent="0.3">
      <c r="A381" s="9" t="str">
        <f t="shared" si="15"/>
        <v>KuSG Leimen_wJD</v>
      </c>
      <c r="B381" s="9" t="s">
        <v>120</v>
      </c>
      <c r="C381" s="6">
        <v>4</v>
      </c>
      <c r="D381" t="s">
        <v>142</v>
      </c>
      <c r="E381" s="6">
        <v>14</v>
      </c>
      <c r="F381" s="6">
        <v>7</v>
      </c>
      <c r="G381" s="6">
        <v>0</v>
      </c>
      <c r="H381" s="6">
        <v>7</v>
      </c>
      <c r="I381" s="6">
        <v>194</v>
      </c>
      <c r="J381" t="s">
        <v>7</v>
      </c>
      <c r="K381" s="8">
        <v>225</v>
      </c>
      <c r="L381" s="6">
        <v>14</v>
      </c>
      <c r="M381" t="s">
        <v>7</v>
      </c>
      <c r="N381" s="8">
        <v>14</v>
      </c>
      <c r="P381" s="6"/>
      <c r="Q381" s="6"/>
      <c r="R381" s="6"/>
    </row>
    <row r="382" spans="1:18" x14ac:dyDescent="0.3">
      <c r="A382" s="9" t="str">
        <f t="shared" si="15"/>
        <v>SG MTG/PSV Mannheim_wJD</v>
      </c>
      <c r="B382" s="9" t="s">
        <v>120</v>
      </c>
      <c r="C382" s="6">
        <v>5</v>
      </c>
      <c r="D382" t="s">
        <v>165</v>
      </c>
      <c r="E382" s="6">
        <v>14</v>
      </c>
      <c r="F382" s="6">
        <v>5</v>
      </c>
      <c r="G382" s="6">
        <v>0</v>
      </c>
      <c r="H382" s="6">
        <v>9</v>
      </c>
      <c r="I382" s="6">
        <v>177</v>
      </c>
      <c r="J382" t="s">
        <v>7</v>
      </c>
      <c r="K382" s="8">
        <v>193</v>
      </c>
      <c r="L382" s="6">
        <v>10</v>
      </c>
      <c r="M382" t="s">
        <v>7</v>
      </c>
      <c r="N382" s="8">
        <v>18</v>
      </c>
      <c r="P382" s="6"/>
      <c r="Q382" s="6"/>
      <c r="R382" s="6"/>
    </row>
    <row r="383" spans="1:18" x14ac:dyDescent="0.3">
      <c r="A383" s="9" t="str">
        <f t="shared" si="15"/>
        <v>JSG St. Leon/Reilingen 2_wJD</v>
      </c>
      <c r="B383" s="9" t="s">
        <v>120</v>
      </c>
      <c r="C383" s="6">
        <v>6</v>
      </c>
      <c r="D383" t="s">
        <v>229</v>
      </c>
      <c r="E383" s="6">
        <v>14</v>
      </c>
      <c r="F383" s="6">
        <v>5</v>
      </c>
      <c r="G383" s="6">
        <v>0</v>
      </c>
      <c r="H383" s="6">
        <v>9</v>
      </c>
      <c r="I383" s="6">
        <v>186</v>
      </c>
      <c r="J383" t="s">
        <v>7</v>
      </c>
      <c r="K383" s="8">
        <v>165</v>
      </c>
      <c r="L383" s="6">
        <v>10</v>
      </c>
      <c r="M383" t="s">
        <v>7</v>
      </c>
      <c r="N383" s="8">
        <v>18</v>
      </c>
      <c r="P383" s="6"/>
      <c r="Q383" s="6"/>
      <c r="R383" s="6"/>
    </row>
    <row r="384" spans="1:18" x14ac:dyDescent="0.3">
      <c r="A384" s="9" t="str">
        <f t="shared" si="15"/>
        <v>TV Brühl_wJD</v>
      </c>
      <c r="B384" s="9" t="s">
        <v>120</v>
      </c>
      <c r="C384" s="6">
        <v>7</v>
      </c>
      <c r="D384" t="s">
        <v>168</v>
      </c>
      <c r="E384" s="6">
        <v>14</v>
      </c>
      <c r="F384" s="6">
        <v>2</v>
      </c>
      <c r="G384" s="6">
        <v>0</v>
      </c>
      <c r="H384" s="6">
        <v>12</v>
      </c>
      <c r="I384" s="6">
        <v>119</v>
      </c>
      <c r="J384" t="s">
        <v>7</v>
      </c>
      <c r="K384" s="8">
        <v>211</v>
      </c>
      <c r="L384" s="6">
        <v>4</v>
      </c>
      <c r="M384" t="s">
        <v>7</v>
      </c>
      <c r="N384" s="8">
        <v>24</v>
      </c>
      <c r="P384" s="6"/>
      <c r="Q384" s="6"/>
      <c r="R384" s="6"/>
    </row>
    <row r="385" spans="1:18" x14ac:dyDescent="0.3">
      <c r="A385" s="9" t="str">
        <f t="shared" si="15"/>
        <v>TSG Wiesloch 2_wJD</v>
      </c>
      <c r="B385" s="9" t="s">
        <v>120</v>
      </c>
      <c r="C385" s="6">
        <v>8</v>
      </c>
      <c r="D385" t="s">
        <v>227</v>
      </c>
      <c r="E385" s="6">
        <v>14</v>
      </c>
      <c r="F385" s="6">
        <v>1</v>
      </c>
      <c r="G385" s="6">
        <v>0</v>
      </c>
      <c r="H385" s="6">
        <v>13</v>
      </c>
      <c r="I385" s="6">
        <v>74</v>
      </c>
      <c r="J385" t="s">
        <v>7</v>
      </c>
      <c r="K385" s="8">
        <v>211</v>
      </c>
      <c r="L385" s="6">
        <v>2</v>
      </c>
      <c r="M385" t="s">
        <v>7</v>
      </c>
      <c r="N385" s="8">
        <v>26</v>
      </c>
      <c r="P385" s="6"/>
      <c r="Q385" s="6"/>
      <c r="R385" s="6"/>
    </row>
    <row r="386" spans="1:18" ht="15.6" x14ac:dyDescent="0.35">
      <c r="A386" s="9" t="str">
        <f t="shared" si="15"/>
        <v>_</v>
      </c>
      <c r="C386" s="1"/>
      <c r="P386" s="6"/>
      <c r="Q386" s="6"/>
      <c r="R386" s="6"/>
    </row>
    <row r="387" spans="1:18" ht="15.6" x14ac:dyDescent="0.35">
      <c r="A387" s="9" t="str">
        <f t="shared" si="15"/>
        <v>_</v>
      </c>
      <c r="C387" s="32" t="s">
        <v>180</v>
      </c>
      <c r="P387" s="6"/>
      <c r="Q387" s="6"/>
      <c r="R387" s="6"/>
    </row>
    <row r="388" spans="1:18" x14ac:dyDescent="0.3">
      <c r="A388" s="9" t="str">
        <f t="shared" si="15"/>
        <v>_</v>
      </c>
      <c r="E388" s="34" t="s">
        <v>1</v>
      </c>
      <c r="F388" s="34" t="s">
        <v>2</v>
      </c>
      <c r="G388" s="34" t="s">
        <v>3</v>
      </c>
      <c r="H388" s="34" t="s">
        <v>4</v>
      </c>
      <c r="J388" s="35" t="s">
        <v>5</v>
      </c>
      <c r="M388" s="35" t="s">
        <v>6</v>
      </c>
    </row>
    <row r="389" spans="1:18" x14ac:dyDescent="0.3">
      <c r="A389" s="9" t="str">
        <f t="shared" si="15"/>
        <v>TV Forst_mJA</v>
      </c>
      <c r="B389" s="9" t="s">
        <v>109</v>
      </c>
      <c r="C389" s="6">
        <v>1</v>
      </c>
      <c r="D389" t="s">
        <v>27</v>
      </c>
      <c r="E389" s="6">
        <v>14</v>
      </c>
      <c r="F389" s="6">
        <v>13</v>
      </c>
      <c r="G389" s="6">
        <v>0</v>
      </c>
      <c r="H389" s="6">
        <v>1</v>
      </c>
      <c r="I389" s="6">
        <v>486</v>
      </c>
      <c r="J389" t="s">
        <v>7</v>
      </c>
      <c r="K389" s="8">
        <v>343</v>
      </c>
      <c r="L389" s="6">
        <v>26</v>
      </c>
      <c r="M389" t="s">
        <v>7</v>
      </c>
      <c r="N389" s="8">
        <v>2</v>
      </c>
    </row>
    <row r="390" spans="1:18" x14ac:dyDescent="0.3">
      <c r="A390" s="9" t="str">
        <f t="shared" si="15"/>
        <v>HSG Walzbachtal_mJA</v>
      </c>
      <c r="B390" s="9" t="s">
        <v>109</v>
      </c>
      <c r="C390" s="6">
        <v>2</v>
      </c>
      <c r="D390" t="s">
        <v>20</v>
      </c>
      <c r="E390" s="6">
        <v>14</v>
      </c>
      <c r="F390" s="6">
        <v>11</v>
      </c>
      <c r="G390" s="6">
        <v>0</v>
      </c>
      <c r="H390" s="6">
        <v>3</v>
      </c>
      <c r="I390" s="6">
        <v>467</v>
      </c>
      <c r="J390" t="s">
        <v>7</v>
      </c>
      <c r="K390" s="8">
        <v>344</v>
      </c>
      <c r="L390" s="6">
        <v>22</v>
      </c>
      <c r="M390" t="s">
        <v>7</v>
      </c>
      <c r="N390" s="8">
        <v>6</v>
      </c>
      <c r="P390" s="5"/>
      <c r="Q390" s="5"/>
      <c r="R390" s="5"/>
    </row>
    <row r="391" spans="1:18" x14ac:dyDescent="0.3">
      <c r="A391" s="9" t="str">
        <f t="shared" si="15"/>
        <v>TSV Knittlingen_mJA</v>
      </c>
      <c r="B391" s="9" t="s">
        <v>109</v>
      </c>
      <c r="C391" s="6">
        <v>3</v>
      </c>
      <c r="D391" t="s">
        <v>59</v>
      </c>
      <c r="E391" s="6">
        <v>13</v>
      </c>
      <c r="F391" s="6">
        <v>10</v>
      </c>
      <c r="G391" s="6">
        <v>0</v>
      </c>
      <c r="H391" s="6">
        <v>3</v>
      </c>
      <c r="I391" s="6">
        <v>452</v>
      </c>
      <c r="J391" t="s">
        <v>7</v>
      </c>
      <c r="K391" s="8">
        <v>347</v>
      </c>
      <c r="L391" s="6">
        <v>20</v>
      </c>
      <c r="M391" t="s">
        <v>7</v>
      </c>
      <c r="N391" s="8">
        <v>6</v>
      </c>
      <c r="P391" s="6"/>
      <c r="Q391" s="6"/>
      <c r="R391" s="6"/>
    </row>
    <row r="392" spans="1:18" x14ac:dyDescent="0.3">
      <c r="A392" s="9" t="str">
        <f t="shared" si="15"/>
        <v>TV Malsch_mJA</v>
      </c>
      <c r="B392" s="9" t="s">
        <v>109</v>
      </c>
      <c r="C392" s="6">
        <v>4</v>
      </c>
      <c r="D392" t="s">
        <v>187</v>
      </c>
      <c r="E392" s="6">
        <v>14</v>
      </c>
      <c r="F392" s="6">
        <v>7</v>
      </c>
      <c r="G392" s="6">
        <v>0</v>
      </c>
      <c r="H392" s="6">
        <v>7</v>
      </c>
      <c r="I392" s="6">
        <v>423</v>
      </c>
      <c r="J392" t="s">
        <v>7</v>
      </c>
      <c r="K392" s="8">
        <v>451</v>
      </c>
      <c r="L392" s="6">
        <v>14</v>
      </c>
      <c r="M392" t="s">
        <v>7</v>
      </c>
      <c r="N392" s="8">
        <v>14</v>
      </c>
      <c r="P392" s="6"/>
      <c r="Q392" s="6"/>
      <c r="R392" s="6"/>
    </row>
    <row r="393" spans="1:18" x14ac:dyDescent="0.3">
      <c r="A393" s="9" t="str">
        <f t="shared" si="15"/>
        <v>Turnerschaft Durlach_mJA</v>
      </c>
      <c r="B393" s="9" t="s">
        <v>109</v>
      </c>
      <c r="C393" s="6">
        <v>5</v>
      </c>
      <c r="D393" t="s">
        <v>23</v>
      </c>
      <c r="E393" s="6">
        <v>14</v>
      </c>
      <c r="F393" s="6">
        <v>5</v>
      </c>
      <c r="G393" s="6">
        <v>0</v>
      </c>
      <c r="H393" s="6">
        <v>9</v>
      </c>
      <c r="I393" s="6">
        <v>345</v>
      </c>
      <c r="J393" t="s">
        <v>7</v>
      </c>
      <c r="K393" s="8">
        <v>368</v>
      </c>
      <c r="L393" s="6">
        <v>10</v>
      </c>
      <c r="M393" t="s">
        <v>7</v>
      </c>
      <c r="N393" s="8">
        <v>18</v>
      </c>
      <c r="P393" s="6"/>
      <c r="Q393" s="6"/>
      <c r="R393" s="6"/>
    </row>
    <row r="394" spans="1:18" x14ac:dyDescent="0.3">
      <c r="A394" s="9" t="str">
        <f t="shared" si="15"/>
        <v>SV Langensteinbach_mJA</v>
      </c>
      <c r="B394" s="9" t="s">
        <v>109</v>
      </c>
      <c r="C394" s="6">
        <v>6</v>
      </c>
      <c r="D394" t="s">
        <v>184</v>
      </c>
      <c r="E394" s="6">
        <v>14</v>
      </c>
      <c r="F394" s="6">
        <v>5</v>
      </c>
      <c r="G394" s="6">
        <v>0</v>
      </c>
      <c r="H394" s="6">
        <v>9</v>
      </c>
      <c r="I394" s="6">
        <v>419</v>
      </c>
      <c r="J394" t="s">
        <v>7</v>
      </c>
      <c r="K394" s="8">
        <v>512</v>
      </c>
      <c r="L394" s="6">
        <v>10</v>
      </c>
      <c r="M394" t="s">
        <v>7</v>
      </c>
      <c r="N394" s="8">
        <v>18</v>
      </c>
      <c r="P394" s="6"/>
      <c r="Q394" s="6"/>
      <c r="R394" s="6"/>
    </row>
    <row r="395" spans="1:18" x14ac:dyDescent="0.3">
      <c r="A395" s="9" t="str">
        <f t="shared" si="15"/>
        <v>ASG HaWei/GraNeu_mJA</v>
      </c>
      <c r="B395" s="9" t="s">
        <v>109</v>
      </c>
      <c r="C395" s="6">
        <v>7</v>
      </c>
      <c r="D395" t="s">
        <v>621</v>
      </c>
      <c r="E395" s="6">
        <v>13</v>
      </c>
      <c r="F395" s="6">
        <v>3</v>
      </c>
      <c r="G395" s="6">
        <v>0</v>
      </c>
      <c r="H395" s="6">
        <v>10</v>
      </c>
      <c r="I395" s="6">
        <v>296</v>
      </c>
      <c r="J395" t="s">
        <v>7</v>
      </c>
      <c r="K395" s="8">
        <v>356</v>
      </c>
      <c r="L395" s="6">
        <v>6</v>
      </c>
      <c r="M395" t="s">
        <v>7</v>
      </c>
      <c r="N395" s="8">
        <v>20</v>
      </c>
      <c r="P395" s="6"/>
      <c r="Q395" s="6"/>
      <c r="R395" s="6"/>
    </row>
    <row r="396" spans="1:18" x14ac:dyDescent="0.3">
      <c r="A396" s="9" t="str">
        <f t="shared" si="15"/>
        <v>Turnerschaft Mühlburg_mJA</v>
      </c>
      <c r="B396" s="9" t="s">
        <v>109</v>
      </c>
      <c r="C396" s="6">
        <v>8</v>
      </c>
      <c r="D396" t="s">
        <v>189</v>
      </c>
      <c r="E396" s="6">
        <v>14</v>
      </c>
      <c r="F396" s="6">
        <v>1</v>
      </c>
      <c r="G396" s="6">
        <v>0</v>
      </c>
      <c r="H396" s="6">
        <v>13</v>
      </c>
      <c r="I396" s="6">
        <v>347</v>
      </c>
      <c r="J396" t="s">
        <v>7</v>
      </c>
      <c r="K396" s="8">
        <v>514</v>
      </c>
      <c r="L396" s="6">
        <v>2</v>
      </c>
      <c r="M396" t="s">
        <v>7</v>
      </c>
      <c r="N396" s="8">
        <v>26</v>
      </c>
      <c r="P396" s="6"/>
      <c r="Q396" s="6"/>
      <c r="R396" s="6"/>
    </row>
    <row r="397" spans="1:18" x14ac:dyDescent="0.3">
      <c r="A397" s="9" t="str">
        <f t="shared" si="15"/>
        <v>_</v>
      </c>
      <c r="P397" s="6"/>
      <c r="Q397" s="6"/>
      <c r="R397" s="6"/>
    </row>
    <row r="398" spans="1:18" ht="15.6" x14ac:dyDescent="0.35">
      <c r="A398" s="9" t="str">
        <f t="shared" si="15"/>
        <v>_</v>
      </c>
      <c r="C398" s="32" t="s">
        <v>652</v>
      </c>
      <c r="P398" s="6"/>
      <c r="Q398" s="6"/>
      <c r="R398" s="6"/>
    </row>
    <row r="399" spans="1:18" x14ac:dyDescent="0.3">
      <c r="A399" s="9" t="str">
        <f t="shared" si="15"/>
        <v>_</v>
      </c>
      <c r="E399" s="34" t="s">
        <v>1</v>
      </c>
      <c r="F399" s="34" t="s">
        <v>2</v>
      </c>
      <c r="G399" s="34" t="s">
        <v>3</v>
      </c>
      <c r="H399" s="34" t="s">
        <v>4</v>
      </c>
      <c r="J399" s="35" t="s">
        <v>5</v>
      </c>
      <c r="M399" s="35" t="s">
        <v>6</v>
      </c>
      <c r="P399" s="6"/>
      <c r="Q399" s="6"/>
      <c r="R399" s="6"/>
    </row>
    <row r="400" spans="1:18" x14ac:dyDescent="0.3">
      <c r="A400" s="9" t="str">
        <f t="shared" si="15"/>
        <v>SG MTV/Neureut  _mJA</v>
      </c>
      <c r="B400" s="9" t="s">
        <v>84</v>
      </c>
      <c r="C400" s="6">
        <v>1</v>
      </c>
      <c r="D400" t="s">
        <v>653</v>
      </c>
      <c r="E400" s="6">
        <v>9</v>
      </c>
      <c r="F400" s="6">
        <v>8</v>
      </c>
      <c r="G400" s="6">
        <v>0</v>
      </c>
      <c r="H400" s="6">
        <v>1</v>
      </c>
      <c r="I400" s="6">
        <v>343</v>
      </c>
      <c r="J400" t="s">
        <v>7</v>
      </c>
      <c r="K400" s="8">
        <v>253</v>
      </c>
      <c r="L400" s="6">
        <v>16</v>
      </c>
      <c r="M400" t="s">
        <v>7</v>
      </c>
      <c r="N400" s="8">
        <v>2</v>
      </c>
      <c r="P400" s="6"/>
      <c r="Q400" s="6"/>
      <c r="R400" s="6"/>
    </row>
    <row r="401" spans="1:18" x14ac:dyDescent="0.3">
      <c r="A401" s="9" t="str">
        <f t="shared" si="15"/>
        <v>TB Pforzheim_mJA</v>
      </c>
      <c r="B401" s="9" t="s">
        <v>84</v>
      </c>
      <c r="C401" s="6">
        <v>2</v>
      </c>
      <c r="D401" t="s">
        <v>35</v>
      </c>
      <c r="E401" s="6">
        <v>9</v>
      </c>
      <c r="F401" s="6">
        <v>5</v>
      </c>
      <c r="G401" s="6">
        <v>0</v>
      </c>
      <c r="H401" s="6">
        <v>4</v>
      </c>
      <c r="I401" s="6">
        <v>279</v>
      </c>
      <c r="J401" t="s">
        <v>7</v>
      </c>
      <c r="K401" s="8">
        <v>278</v>
      </c>
      <c r="L401" s="6">
        <v>10</v>
      </c>
      <c r="M401" t="s">
        <v>7</v>
      </c>
      <c r="N401" s="8">
        <v>8</v>
      </c>
      <c r="P401" s="6"/>
      <c r="Q401" s="6"/>
      <c r="R401" s="6"/>
    </row>
    <row r="402" spans="1:18" x14ac:dyDescent="0.3">
      <c r="A402" s="9" t="str">
        <f t="shared" si="15"/>
        <v>Post Südstadt Karlsruhe_mJA</v>
      </c>
      <c r="B402" s="9" t="s">
        <v>84</v>
      </c>
      <c r="C402" s="6">
        <v>3</v>
      </c>
      <c r="D402" t="s">
        <v>25</v>
      </c>
      <c r="E402" s="6">
        <v>9</v>
      </c>
      <c r="F402" s="6">
        <v>3</v>
      </c>
      <c r="G402" s="6">
        <v>0</v>
      </c>
      <c r="H402" s="6">
        <v>6</v>
      </c>
      <c r="I402" s="6">
        <v>228</v>
      </c>
      <c r="J402" t="s">
        <v>7</v>
      </c>
      <c r="K402" s="8">
        <v>251</v>
      </c>
      <c r="L402" s="6">
        <v>6</v>
      </c>
      <c r="M402" t="s">
        <v>7</v>
      </c>
      <c r="N402" s="8">
        <v>12</v>
      </c>
      <c r="P402" s="6"/>
      <c r="Q402" s="6"/>
      <c r="R402" s="6"/>
    </row>
    <row r="403" spans="1:18" x14ac:dyDescent="0.3">
      <c r="A403" s="9" t="str">
        <f t="shared" si="15"/>
        <v>TV Ispringen_mJA</v>
      </c>
      <c r="B403" s="9" t="s">
        <v>84</v>
      </c>
      <c r="C403" s="6">
        <v>4</v>
      </c>
      <c r="D403" t="s">
        <v>186</v>
      </c>
      <c r="E403" s="6">
        <v>9</v>
      </c>
      <c r="F403" s="6">
        <v>2</v>
      </c>
      <c r="G403" s="6">
        <v>0</v>
      </c>
      <c r="H403" s="6">
        <v>7</v>
      </c>
      <c r="I403" s="6">
        <v>181</v>
      </c>
      <c r="J403" t="s">
        <v>7</v>
      </c>
      <c r="K403" s="8">
        <v>249</v>
      </c>
      <c r="L403" s="6">
        <v>4</v>
      </c>
      <c r="M403" t="s">
        <v>7</v>
      </c>
      <c r="N403" s="8">
        <v>14</v>
      </c>
      <c r="P403" s="6"/>
      <c r="Q403" s="6"/>
      <c r="R403" s="6"/>
    </row>
    <row r="404" spans="1:18" x14ac:dyDescent="0.3">
      <c r="A404" s="9" t="str">
        <f t="shared" si="15"/>
        <v>_</v>
      </c>
      <c r="P404" s="6"/>
      <c r="Q404" s="6"/>
      <c r="R404" s="6"/>
    </row>
    <row r="405" spans="1:18" ht="15.6" x14ac:dyDescent="0.35">
      <c r="A405" s="9" t="str">
        <f t="shared" si="15"/>
        <v>_</v>
      </c>
      <c r="C405" s="32" t="s">
        <v>240</v>
      </c>
    </row>
    <row r="406" spans="1:18" x14ac:dyDescent="0.3">
      <c r="A406" s="9" t="str">
        <f t="shared" si="15"/>
        <v>_</v>
      </c>
      <c r="E406" s="34" t="s">
        <v>1</v>
      </c>
      <c r="F406" s="34" t="s">
        <v>2</v>
      </c>
      <c r="G406" s="34" t="s">
        <v>3</v>
      </c>
      <c r="H406" s="34" t="s">
        <v>4</v>
      </c>
      <c r="J406" s="35" t="s">
        <v>5</v>
      </c>
      <c r="M406" s="35" t="s">
        <v>6</v>
      </c>
    </row>
    <row r="407" spans="1:18" x14ac:dyDescent="0.3">
      <c r="A407" s="9" t="str">
        <f t="shared" si="15"/>
        <v>TSV Rintheim_mJB</v>
      </c>
      <c r="B407" s="9" t="s">
        <v>111</v>
      </c>
      <c r="C407" s="6">
        <v>1</v>
      </c>
      <c r="D407" t="s">
        <v>9</v>
      </c>
      <c r="E407" s="6">
        <v>18</v>
      </c>
      <c r="F407" s="6">
        <v>16</v>
      </c>
      <c r="G407" s="6">
        <v>0</v>
      </c>
      <c r="H407" s="6">
        <v>2</v>
      </c>
      <c r="I407" s="6">
        <v>620</v>
      </c>
      <c r="J407" t="s">
        <v>7</v>
      </c>
      <c r="K407" s="8">
        <v>467</v>
      </c>
      <c r="L407" s="6">
        <v>32</v>
      </c>
      <c r="M407" t="s">
        <v>7</v>
      </c>
      <c r="N407" s="8">
        <v>4</v>
      </c>
      <c r="P407" s="5"/>
      <c r="Q407" s="5"/>
      <c r="R407" s="5"/>
    </row>
    <row r="408" spans="1:18" x14ac:dyDescent="0.3">
      <c r="A408" s="9" t="str">
        <f t="shared" si="15"/>
        <v>TSV Knittlingen_mJB</v>
      </c>
      <c r="B408" s="9" t="s">
        <v>111</v>
      </c>
      <c r="C408" s="6">
        <v>2</v>
      </c>
      <c r="D408" t="s">
        <v>59</v>
      </c>
      <c r="E408" s="6">
        <v>18</v>
      </c>
      <c r="F408" s="6">
        <v>15</v>
      </c>
      <c r="G408" s="6">
        <v>1</v>
      </c>
      <c r="H408" s="6">
        <v>2</v>
      </c>
      <c r="I408" s="6">
        <v>523</v>
      </c>
      <c r="J408" t="s">
        <v>7</v>
      </c>
      <c r="K408" s="8">
        <v>418</v>
      </c>
      <c r="L408" s="6">
        <v>31</v>
      </c>
      <c r="M408" t="s">
        <v>7</v>
      </c>
      <c r="N408" s="8">
        <v>5</v>
      </c>
      <c r="P408" s="6"/>
      <c r="Q408" s="6"/>
      <c r="R408" s="6"/>
    </row>
    <row r="409" spans="1:18" x14ac:dyDescent="0.3">
      <c r="A409" s="9" t="str">
        <f t="shared" si="15"/>
        <v>HSG Ettlingen_mJB</v>
      </c>
      <c r="B409" s="9" t="s">
        <v>111</v>
      </c>
      <c r="C409" s="6">
        <v>3</v>
      </c>
      <c r="D409" t="s">
        <v>14</v>
      </c>
      <c r="E409" s="6">
        <v>18</v>
      </c>
      <c r="F409" s="6">
        <v>11</v>
      </c>
      <c r="G409" s="6">
        <v>2</v>
      </c>
      <c r="H409" s="6">
        <v>5</v>
      </c>
      <c r="I409" s="6">
        <v>529</v>
      </c>
      <c r="J409" t="s">
        <v>7</v>
      </c>
      <c r="K409" s="8">
        <v>442</v>
      </c>
      <c r="L409" s="6">
        <v>24</v>
      </c>
      <c r="M409" t="s">
        <v>7</v>
      </c>
      <c r="N409" s="8">
        <v>12</v>
      </c>
      <c r="P409" s="6"/>
      <c r="Q409" s="6"/>
      <c r="R409" s="6"/>
    </row>
    <row r="410" spans="1:18" x14ac:dyDescent="0.3">
      <c r="A410" s="9" t="str">
        <f t="shared" si="15"/>
        <v>TV Knielingen_mJB</v>
      </c>
      <c r="B410" s="9" t="s">
        <v>111</v>
      </c>
      <c r="C410" s="6">
        <v>3</v>
      </c>
      <c r="D410" t="s">
        <v>188</v>
      </c>
      <c r="E410" s="6">
        <v>18</v>
      </c>
      <c r="F410" s="6">
        <v>11</v>
      </c>
      <c r="G410" s="6">
        <v>2</v>
      </c>
      <c r="H410" s="6">
        <v>5</v>
      </c>
      <c r="I410" s="6">
        <v>547</v>
      </c>
      <c r="J410" t="s">
        <v>7</v>
      </c>
      <c r="K410" s="8">
        <v>513</v>
      </c>
      <c r="L410" s="6">
        <v>24</v>
      </c>
      <c r="M410" t="s">
        <v>7</v>
      </c>
      <c r="N410" s="8">
        <v>12</v>
      </c>
      <c r="P410" s="6"/>
      <c r="Q410" s="6"/>
      <c r="R410" s="6"/>
    </row>
    <row r="411" spans="1:18" x14ac:dyDescent="0.3">
      <c r="A411" s="9" t="str">
        <f t="shared" si="15"/>
        <v>MTV Karlsruhe_mJB</v>
      </c>
      <c r="B411" s="9" t="s">
        <v>111</v>
      </c>
      <c r="C411" s="6">
        <v>5</v>
      </c>
      <c r="D411" t="s">
        <v>185</v>
      </c>
      <c r="E411" s="6">
        <v>18</v>
      </c>
      <c r="F411" s="6">
        <v>10</v>
      </c>
      <c r="G411" s="6">
        <v>1</v>
      </c>
      <c r="H411" s="6">
        <v>7</v>
      </c>
      <c r="I411" s="6">
        <v>533</v>
      </c>
      <c r="J411" t="s">
        <v>7</v>
      </c>
      <c r="K411" s="8">
        <v>471</v>
      </c>
      <c r="L411" s="6">
        <v>21</v>
      </c>
      <c r="M411" t="s">
        <v>7</v>
      </c>
      <c r="N411" s="8">
        <v>15</v>
      </c>
      <c r="P411" s="6"/>
      <c r="Q411" s="6"/>
      <c r="R411" s="6"/>
    </row>
    <row r="412" spans="1:18" x14ac:dyDescent="0.3">
      <c r="A412" s="9" t="str">
        <f t="shared" si="15"/>
        <v>Turnerschaft Mühlburg_mJB</v>
      </c>
      <c r="B412" s="9" t="s">
        <v>111</v>
      </c>
      <c r="C412" s="6">
        <v>6</v>
      </c>
      <c r="D412" t="s">
        <v>189</v>
      </c>
      <c r="E412" s="6">
        <v>18</v>
      </c>
      <c r="F412" s="6">
        <v>6</v>
      </c>
      <c r="G412" s="6">
        <v>2</v>
      </c>
      <c r="H412" s="6">
        <v>10</v>
      </c>
      <c r="I412" s="6">
        <v>561</v>
      </c>
      <c r="J412" t="s">
        <v>7</v>
      </c>
      <c r="K412" s="8">
        <v>615</v>
      </c>
      <c r="L412" s="6">
        <v>14</v>
      </c>
      <c r="M412" t="s">
        <v>7</v>
      </c>
      <c r="N412" s="8">
        <v>22</v>
      </c>
      <c r="P412" s="6"/>
      <c r="Q412" s="6"/>
      <c r="R412" s="6"/>
    </row>
    <row r="413" spans="1:18" x14ac:dyDescent="0.3">
      <c r="A413" s="9" t="str">
        <f t="shared" si="15"/>
        <v>HSG Linkenheim-Hochstetten-Liedolsheim_mJB</v>
      </c>
      <c r="B413" s="9" t="s">
        <v>111</v>
      </c>
      <c r="C413" s="6">
        <v>7</v>
      </c>
      <c r="D413" t="s">
        <v>60</v>
      </c>
      <c r="E413" s="6">
        <v>18</v>
      </c>
      <c r="F413" s="6">
        <v>6</v>
      </c>
      <c r="G413" s="6">
        <v>0</v>
      </c>
      <c r="H413" s="6">
        <v>12</v>
      </c>
      <c r="I413" s="6">
        <v>518</v>
      </c>
      <c r="J413" t="s">
        <v>7</v>
      </c>
      <c r="K413" s="8">
        <v>576</v>
      </c>
      <c r="L413" s="6">
        <v>12</v>
      </c>
      <c r="M413" t="s">
        <v>7</v>
      </c>
      <c r="N413" s="8">
        <v>24</v>
      </c>
      <c r="P413" s="6"/>
      <c r="Q413" s="6"/>
      <c r="R413" s="6"/>
    </row>
    <row r="414" spans="1:18" x14ac:dyDescent="0.3">
      <c r="A414" s="9" t="str">
        <f t="shared" si="15"/>
        <v>TV Malsch_mJB</v>
      </c>
      <c r="B414" s="9" t="s">
        <v>111</v>
      </c>
      <c r="C414" s="6">
        <v>8</v>
      </c>
      <c r="D414" t="s">
        <v>187</v>
      </c>
      <c r="E414" s="6">
        <v>18</v>
      </c>
      <c r="F414" s="6">
        <v>4</v>
      </c>
      <c r="G414" s="6">
        <v>1</v>
      </c>
      <c r="H414" s="6">
        <v>13</v>
      </c>
      <c r="I414" s="6">
        <v>511</v>
      </c>
      <c r="J414" t="s">
        <v>7</v>
      </c>
      <c r="K414" s="8">
        <v>567</v>
      </c>
      <c r="L414" s="6">
        <v>9</v>
      </c>
      <c r="M414" t="s">
        <v>7</v>
      </c>
      <c r="N414" s="8">
        <v>27</v>
      </c>
      <c r="P414" s="6"/>
      <c r="Q414" s="6"/>
      <c r="R414" s="6"/>
    </row>
    <row r="415" spans="1:18" x14ac:dyDescent="0.3">
      <c r="A415" s="9" t="str">
        <f t="shared" si="15"/>
        <v>TG Neureut_mJB</v>
      </c>
      <c r="B415" s="9" t="s">
        <v>111</v>
      </c>
      <c r="C415" s="6">
        <v>9</v>
      </c>
      <c r="D415" t="s">
        <v>183</v>
      </c>
      <c r="E415" s="6">
        <v>18</v>
      </c>
      <c r="F415" s="6">
        <v>4</v>
      </c>
      <c r="G415" s="6">
        <v>1</v>
      </c>
      <c r="H415" s="6">
        <v>13</v>
      </c>
      <c r="I415" s="6">
        <v>410</v>
      </c>
      <c r="J415" t="s">
        <v>7</v>
      </c>
      <c r="K415" s="8">
        <v>552</v>
      </c>
      <c r="L415" s="6">
        <v>9</v>
      </c>
      <c r="M415" t="s">
        <v>7</v>
      </c>
      <c r="N415" s="8">
        <v>27</v>
      </c>
    </row>
    <row r="416" spans="1:18" x14ac:dyDescent="0.3">
      <c r="A416" s="9" t="str">
        <f t="shared" si="15"/>
        <v>Turnerschaft Durlach_mJB</v>
      </c>
      <c r="B416" s="9" t="s">
        <v>111</v>
      </c>
      <c r="C416" s="6">
        <v>10</v>
      </c>
      <c r="D416" t="s">
        <v>23</v>
      </c>
      <c r="E416" s="6">
        <v>18</v>
      </c>
      <c r="F416" s="6">
        <v>1</v>
      </c>
      <c r="G416" s="6">
        <v>2</v>
      </c>
      <c r="H416" s="6">
        <v>15</v>
      </c>
      <c r="I416" s="6">
        <v>442</v>
      </c>
      <c r="J416" t="s">
        <v>7</v>
      </c>
      <c r="K416" s="8">
        <v>573</v>
      </c>
      <c r="L416" s="6">
        <v>4</v>
      </c>
      <c r="M416" t="s">
        <v>7</v>
      </c>
      <c r="N416" s="8">
        <v>32</v>
      </c>
    </row>
    <row r="417" spans="1:18" x14ac:dyDescent="0.3">
      <c r="A417" s="9" t="str">
        <f t="shared" si="15"/>
        <v>_</v>
      </c>
      <c r="P417" s="5"/>
      <c r="Q417" s="5"/>
      <c r="R417" s="5"/>
    </row>
    <row r="418" spans="1:18" ht="15.6" x14ac:dyDescent="0.35">
      <c r="A418" s="9" t="str">
        <f t="shared" si="15"/>
        <v>_</v>
      </c>
      <c r="C418" s="32" t="s">
        <v>654</v>
      </c>
      <c r="P418" s="6"/>
      <c r="Q418" s="6"/>
      <c r="R418" s="6"/>
    </row>
    <row r="419" spans="1:18" x14ac:dyDescent="0.3">
      <c r="A419" s="9" t="str">
        <f t="shared" si="15"/>
        <v>_</v>
      </c>
      <c r="E419" s="34" t="s">
        <v>1</v>
      </c>
      <c r="F419" s="34" t="s">
        <v>2</v>
      </c>
      <c r="G419" s="34" t="s">
        <v>3</v>
      </c>
      <c r="H419" s="34" t="s">
        <v>4</v>
      </c>
      <c r="J419" s="35" t="s">
        <v>5</v>
      </c>
      <c r="M419" s="35" t="s">
        <v>6</v>
      </c>
      <c r="P419" s="6"/>
      <c r="Q419" s="6"/>
      <c r="R419" s="6"/>
    </row>
    <row r="420" spans="1:18" x14ac:dyDescent="0.3">
      <c r="A420" s="9" t="str">
        <f t="shared" si="15"/>
        <v>Post Südstadt Karlsruhe_mJB</v>
      </c>
      <c r="B420" s="9" t="s">
        <v>53</v>
      </c>
      <c r="C420" s="6">
        <v>1</v>
      </c>
      <c r="D420" t="s">
        <v>25</v>
      </c>
      <c r="E420" s="6">
        <v>14</v>
      </c>
      <c r="F420" s="6">
        <v>12</v>
      </c>
      <c r="G420" s="6">
        <v>0</v>
      </c>
      <c r="H420" s="6">
        <v>2</v>
      </c>
      <c r="I420" s="6">
        <v>453</v>
      </c>
      <c r="J420" t="s">
        <v>7</v>
      </c>
      <c r="K420" s="8">
        <v>371</v>
      </c>
      <c r="L420" s="6">
        <v>24</v>
      </c>
      <c r="M420" t="s">
        <v>7</v>
      </c>
      <c r="N420" s="8">
        <v>4</v>
      </c>
      <c r="P420" s="6"/>
      <c r="Q420" s="6"/>
      <c r="R420" s="6"/>
    </row>
    <row r="421" spans="1:18" x14ac:dyDescent="0.3">
      <c r="A421" s="9" t="str">
        <f t="shared" si="15"/>
        <v>SV Langensteinbach_mJB</v>
      </c>
      <c r="B421" s="9" t="s">
        <v>53</v>
      </c>
      <c r="C421" s="6">
        <v>2</v>
      </c>
      <c r="D421" t="s">
        <v>184</v>
      </c>
      <c r="E421" s="6">
        <v>13</v>
      </c>
      <c r="F421" s="6">
        <v>10</v>
      </c>
      <c r="G421" s="6">
        <v>1</v>
      </c>
      <c r="H421" s="6">
        <v>2</v>
      </c>
      <c r="I421" s="6">
        <v>412</v>
      </c>
      <c r="J421" t="s">
        <v>7</v>
      </c>
      <c r="K421" s="8">
        <v>333</v>
      </c>
      <c r="L421" s="6">
        <v>21</v>
      </c>
      <c r="M421" t="s">
        <v>7</v>
      </c>
      <c r="N421" s="8">
        <v>5</v>
      </c>
      <c r="P421" s="6"/>
      <c r="Q421" s="6"/>
      <c r="R421" s="6"/>
    </row>
    <row r="422" spans="1:18" x14ac:dyDescent="0.3">
      <c r="A422" s="9" t="str">
        <f t="shared" si="15"/>
        <v>JSG Niefern/Mühlacker_mJB</v>
      </c>
      <c r="B422" s="9" t="s">
        <v>53</v>
      </c>
      <c r="C422" s="6">
        <v>3</v>
      </c>
      <c r="D422" t="s">
        <v>181</v>
      </c>
      <c r="E422" s="6">
        <v>14</v>
      </c>
      <c r="F422" s="6">
        <v>9</v>
      </c>
      <c r="G422" s="6">
        <v>0</v>
      </c>
      <c r="H422" s="6">
        <v>5</v>
      </c>
      <c r="I422" s="6">
        <v>415</v>
      </c>
      <c r="J422" t="s">
        <v>7</v>
      </c>
      <c r="K422" s="8">
        <v>344</v>
      </c>
      <c r="L422" s="6">
        <v>18</v>
      </c>
      <c r="M422" t="s">
        <v>7</v>
      </c>
      <c r="N422" s="8">
        <v>10</v>
      </c>
      <c r="P422" s="6"/>
      <c r="Q422" s="6"/>
      <c r="R422" s="6"/>
    </row>
    <row r="423" spans="1:18" x14ac:dyDescent="0.3">
      <c r="A423" s="9" t="str">
        <f t="shared" si="15"/>
        <v>SG Neuthard/Büchenau _mJB</v>
      </c>
      <c r="B423" s="9" t="s">
        <v>53</v>
      </c>
      <c r="C423" s="6">
        <v>4</v>
      </c>
      <c r="D423" t="s">
        <v>655</v>
      </c>
      <c r="E423" s="6">
        <v>14</v>
      </c>
      <c r="F423" s="6">
        <v>6</v>
      </c>
      <c r="G423" s="6">
        <v>1</v>
      </c>
      <c r="H423" s="6">
        <v>7</v>
      </c>
      <c r="I423" s="6">
        <v>378</v>
      </c>
      <c r="J423" t="s">
        <v>7</v>
      </c>
      <c r="K423" s="8">
        <v>388</v>
      </c>
      <c r="L423" s="6">
        <v>13</v>
      </c>
      <c r="M423" t="s">
        <v>7</v>
      </c>
      <c r="N423" s="8">
        <v>15</v>
      </c>
      <c r="P423" s="6"/>
      <c r="Q423" s="6"/>
      <c r="R423" s="6"/>
    </row>
    <row r="424" spans="1:18" x14ac:dyDescent="0.3">
      <c r="A424" s="9" t="str">
        <f t="shared" si="15"/>
        <v>ASG Eggenstein-Leopoldshafen_mJB</v>
      </c>
      <c r="B424" s="9" t="s">
        <v>53</v>
      </c>
      <c r="C424" s="6">
        <v>5</v>
      </c>
      <c r="D424" t="s">
        <v>204</v>
      </c>
      <c r="E424" s="6">
        <v>13</v>
      </c>
      <c r="F424" s="6">
        <v>5</v>
      </c>
      <c r="G424" s="6">
        <v>0</v>
      </c>
      <c r="H424" s="6">
        <v>8</v>
      </c>
      <c r="I424" s="6">
        <v>303</v>
      </c>
      <c r="J424" t="s">
        <v>7</v>
      </c>
      <c r="K424" s="8">
        <v>331</v>
      </c>
      <c r="L424" s="6">
        <v>10</v>
      </c>
      <c r="M424" t="s">
        <v>7</v>
      </c>
      <c r="N424" s="8">
        <v>16</v>
      </c>
      <c r="P424" s="6"/>
      <c r="Q424" s="6"/>
      <c r="R424" s="6"/>
    </row>
    <row r="425" spans="1:18" x14ac:dyDescent="0.3">
      <c r="A425" s="9" t="str">
        <f t="shared" si="15"/>
        <v>JSG Enztal_mJB</v>
      </c>
      <c r="B425" s="9" t="s">
        <v>53</v>
      </c>
      <c r="C425" s="6">
        <v>6</v>
      </c>
      <c r="D425" t="s">
        <v>62</v>
      </c>
      <c r="E425" s="6">
        <v>14</v>
      </c>
      <c r="F425" s="6">
        <v>4</v>
      </c>
      <c r="G425" s="6">
        <v>2</v>
      </c>
      <c r="H425" s="6">
        <v>8</v>
      </c>
      <c r="I425" s="6">
        <v>355</v>
      </c>
      <c r="J425" t="s">
        <v>7</v>
      </c>
      <c r="K425" s="8">
        <v>406</v>
      </c>
      <c r="L425" s="6">
        <v>10</v>
      </c>
      <c r="M425" t="s">
        <v>7</v>
      </c>
      <c r="N425" s="8">
        <v>18</v>
      </c>
      <c r="P425" s="6"/>
      <c r="Q425" s="6"/>
      <c r="R425" s="6"/>
    </row>
    <row r="426" spans="1:18" x14ac:dyDescent="0.3">
      <c r="A426" s="9" t="str">
        <f t="shared" si="15"/>
        <v>ASG HaWei/GraNeu_mJB</v>
      </c>
      <c r="B426" s="9" t="s">
        <v>53</v>
      </c>
      <c r="C426" s="6">
        <v>7</v>
      </c>
      <c r="D426" t="s">
        <v>621</v>
      </c>
      <c r="E426" s="6">
        <v>14</v>
      </c>
      <c r="F426" s="6">
        <v>4</v>
      </c>
      <c r="G426" s="6">
        <v>0</v>
      </c>
      <c r="H426" s="6">
        <v>10</v>
      </c>
      <c r="I426" s="6">
        <v>345</v>
      </c>
      <c r="J426" t="s">
        <v>7</v>
      </c>
      <c r="K426" s="8">
        <v>375</v>
      </c>
      <c r="L426" s="6">
        <v>8</v>
      </c>
      <c r="M426" t="s">
        <v>7</v>
      </c>
      <c r="N426" s="8">
        <v>20</v>
      </c>
      <c r="P426" s="6"/>
      <c r="Q426" s="6"/>
      <c r="R426" s="6"/>
    </row>
    <row r="427" spans="1:18" x14ac:dyDescent="0.3">
      <c r="A427" s="9" t="str">
        <f t="shared" si="15"/>
        <v>TSV Knittlingen 2_mJB</v>
      </c>
      <c r="B427" s="9" t="s">
        <v>53</v>
      </c>
      <c r="C427" s="6">
        <v>8</v>
      </c>
      <c r="D427" t="s">
        <v>656</v>
      </c>
      <c r="E427" s="6">
        <v>14</v>
      </c>
      <c r="F427" s="6">
        <v>3</v>
      </c>
      <c r="G427" s="6">
        <v>0</v>
      </c>
      <c r="H427" s="6">
        <v>11</v>
      </c>
      <c r="I427" s="6">
        <v>260</v>
      </c>
      <c r="J427" t="s">
        <v>7</v>
      </c>
      <c r="K427" s="8">
        <v>373</v>
      </c>
      <c r="L427" s="6">
        <v>6</v>
      </c>
      <c r="M427" t="s">
        <v>7</v>
      </c>
      <c r="N427" s="8">
        <v>22</v>
      </c>
      <c r="P427" s="6"/>
      <c r="Q427" s="6"/>
      <c r="R427" s="6"/>
    </row>
    <row r="428" spans="1:18" x14ac:dyDescent="0.3">
      <c r="A428" s="9" t="str">
        <f t="shared" si="15"/>
        <v>_</v>
      </c>
      <c r="P428" s="6"/>
      <c r="Q428" s="6"/>
      <c r="R428" s="6"/>
    </row>
    <row r="429" spans="1:18" ht="15.6" x14ac:dyDescent="0.35">
      <c r="A429" s="9" t="str">
        <f t="shared" si="15"/>
        <v>_</v>
      </c>
      <c r="C429" s="32" t="s">
        <v>193</v>
      </c>
      <c r="P429" s="6"/>
      <c r="Q429" s="6"/>
      <c r="R429" s="6"/>
    </row>
    <row r="430" spans="1:18" x14ac:dyDescent="0.3">
      <c r="A430" s="9" t="str">
        <f t="shared" si="15"/>
        <v>_</v>
      </c>
      <c r="E430" s="34" t="s">
        <v>1</v>
      </c>
      <c r="F430" s="34" t="s">
        <v>2</v>
      </c>
      <c r="G430" s="34" t="s">
        <v>3</v>
      </c>
      <c r="H430" s="34" t="s">
        <v>4</v>
      </c>
      <c r="J430" s="35" t="s">
        <v>5</v>
      </c>
      <c r="M430" s="35" t="s">
        <v>6</v>
      </c>
      <c r="P430" s="6"/>
      <c r="Q430" s="6"/>
      <c r="R430" s="6"/>
    </row>
    <row r="431" spans="1:18" x14ac:dyDescent="0.3">
      <c r="A431" s="9" t="str">
        <f t="shared" si="15"/>
        <v>Rhein-Neckar Löwen 2_mJC</v>
      </c>
      <c r="B431" s="9" t="s">
        <v>112</v>
      </c>
      <c r="C431" s="6">
        <v>1</v>
      </c>
      <c r="D431" t="s">
        <v>29</v>
      </c>
      <c r="E431" s="6">
        <v>18</v>
      </c>
      <c r="F431" s="6">
        <v>16</v>
      </c>
      <c r="G431" s="6">
        <v>0</v>
      </c>
      <c r="H431" s="6">
        <v>2</v>
      </c>
      <c r="I431" s="6">
        <v>649</v>
      </c>
      <c r="J431" t="s">
        <v>7</v>
      </c>
      <c r="K431" s="8">
        <v>508</v>
      </c>
      <c r="L431" s="6">
        <v>32</v>
      </c>
      <c r="M431" t="s">
        <v>7</v>
      </c>
      <c r="N431" s="8">
        <v>4</v>
      </c>
      <c r="P431" s="6"/>
      <c r="Q431" s="6"/>
      <c r="R431" s="6"/>
    </row>
    <row r="432" spans="1:18" x14ac:dyDescent="0.3">
      <c r="A432" s="9" t="str">
        <f t="shared" si="15"/>
        <v>SG Pforzheim/Eutingen 2_mJC</v>
      </c>
      <c r="B432" s="9" t="s">
        <v>112</v>
      </c>
      <c r="C432" s="6">
        <v>2</v>
      </c>
      <c r="D432" t="s">
        <v>17</v>
      </c>
      <c r="E432" s="6">
        <v>18</v>
      </c>
      <c r="F432" s="6">
        <v>15</v>
      </c>
      <c r="G432" s="6">
        <v>0</v>
      </c>
      <c r="H432" s="6">
        <v>3</v>
      </c>
      <c r="I432" s="6">
        <v>462</v>
      </c>
      <c r="J432" t="s">
        <v>7</v>
      </c>
      <c r="K432" s="8">
        <v>388</v>
      </c>
      <c r="L432" s="6">
        <v>30</v>
      </c>
      <c r="M432" t="s">
        <v>7</v>
      </c>
      <c r="N432" s="8">
        <v>6</v>
      </c>
    </row>
    <row r="433" spans="1:18" x14ac:dyDescent="0.3">
      <c r="A433" s="9" t="str">
        <f t="shared" si="15"/>
        <v>Turnerschaft Durlach_mJC</v>
      </c>
      <c r="B433" s="9" t="s">
        <v>112</v>
      </c>
      <c r="C433" s="6">
        <v>3</v>
      </c>
      <c r="D433" t="s">
        <v>23</v>
      </c>
      <c r="E433" s="6">
        <v>18</v>
      </c>
      <c r="F433" s="6">
        <v>14</v>
      </c>
      <c r="G433" s="6">
        <v>1</v>
      </c>
      <c r="H433" s="6">
        <v>3</v>
      </c>
      <c r="I433" s="6">
        <v>622</v>
      </c>
      <c r="J433" t="s">
        <v>7</v>
      </c>
      <c r="K433" s="8">
        <v>534</v>
      </c>
      <c r="L433" s="6">
        <v>29</v>
      </c>
      <c r="M433" t="s">
        <v>7</v>
      </c>
      <c r="N433" s="8">
        <v>7</v>
      </c>
    </row>
    <row r="434" spans="1:18" x14ac:dyDescent="0.3">
      <c r="A434" s="9" t="str">
        <f t="shared" si="15"/>
        <v>HSG Ettlingen_mJC</v>
      </c>
      <c r="B434" s="9" t="s">
        <v>112</v>
      </c>
      <c r="C434" s="6">
        <v>4</v>
      </c>
      <c r="D434" t="s">
        <v>14</v>
      </c>
      <c r="E434" s="6">
        <v>18</v>
      </c>
      <c r="F434" s="6">
        <v>11</v>
      </c>
      <c r="G434" s="6">
        <v>0</v>
      </c>
      <c r="H434" s="6">
        <v>7</v>
      </c>
      <c r="I434" s="6">
        <v>581</v>
      </c>
      <c r="J434" t="s">
        <v>7</v>
      </c>
      <c r="K434" s="8">
        <v>537</v>
      </c>
      <c r="L434" s="6">
        <v>22</v>
      </c>
      <c r="M434" t="s">
        <v>7</v>
      </c>
      <c r="N434" s="8">
        <v>14</v>
      </c>
      <c r="P434" s="5"/>
      <c r="Q434" s="5"/>
      <c r="R434" s="5"/>
    </row>
    <row r="435" spans="1:18" x14ac:dyDescent="0.3">
      <c r="A435" s="9" t="str">
        <f t="shared" si="15"/>
        <v>TSV Knittlingen_mJC</v>
      </c>
      <c r="B435" s="9" t="s">
        <v>112</v>
      </c>
      <c r="C435" s="6">
        <v>5</v>
      </c>
      <c r="D435" t="s">
        <v>59</v>
      </c>
      <c r="E435" s="6">
        <v>18</v>
      </c>
      <c r="F435" s="6">
        <v>7</v>
      </c>
      <c r="G435" s="6">
        <v>1</v>
      </c>
      <c r="H435" s="6">
        <v>10</v>
      </c>
      <c r="I435" s="6">
        <v>491</v>
      </c>
      <c r="J435" t="s">
        <v>7</v>
      </c>
      <c r="K435" s="8">
        <v>541</v>
      </c>
      <c r="L435" s="6">
        <v>15</v>
      </c>
      <c r="M435" t="s">
        <v>7</v>
      </c>
      <c r="N435" s="8">
        <v>21</v>
      </c>
      <c r="P435" s="6"/>
      <c r="Q435" s="6"/>
      <c r="R435" s="6"/>
    </row>
    <row r="436" spans="1:18" x14ac:dyDescent="0.3">
      <c r="A436" s="9" t="str">
        <f t="shared" si="15"/>
        <v>TGS Pforzheim_mJC</v>
      </c>
      <c r="B436" s="9" t="s">
        <v>112</v>
      </c>
      <c r="C436" s="6">
        <v>6</v>
      </c>
      <c r="D436" t="s">
        <v>31</v>
      </c>
      <c r="E436" s="6">
        <v>18</v>
      </c>
      <c r="F436" s="6">
        <v>7</v>
      </c>
      <c r="G436" s="6">
        <v>1</v>
      </c>
      <c r="H436" s="6">
        <v>10</v>
      </c>
      <c r="I436" s="6">
        <v>437</v>
      </c>
      <c r="J436" t="s">
        <v>7</v>
      </c>
      <c r="K436" s="8">
        <v>453</v>
      </c>
      <c r="L436" s="6">
        <v>15</v>
      </c>
      <c r="M436" t="s">
        <v>7</v>
      </c>
      <c r="N436" s="8">
        <v>21</v>
      </c>
      <c r="P436" s="6"/>
      <c r="Q436" s="6"/>
      <c r="R436" s="6"/>
    </row>
    <row r="437" spans="1:18" x14ac:dyDescent="0.3">
      <c r="A437" s="9" t="str">
        <f t="shared" si="15"/>
        <v>SV Langensteinbach_mJC</v>
      </c>
      <c r="B437" s="9" t="s">
        <v>112</v>
      </c>
      <c r="C437" s="6">
        <v>7</v>
      </c>
      <c r="D437" t="s">
        <v>184</v>
      </c>
      <c r="E437" s="6">
        <v>18</v>
      </c>
      <c r="F437" s="6">
        <v>7</v>
      </c>
      <c r="G437" s="6">
        <v>1</v>
      </c>
      <c r="H437" s="6">
        <v>10</v>
      </c>
      <c r="I437" s="6">
        <v>499</v>
      </c>
      <c r="J437" t="s">
        <v>7</v>
      </c>
      <c r="K437" s="8">
        <v>478</v>
      </c>
      <c r="L437" s="6">
        <v>15</v>
      </c>
      <c r="M437" t="s">
        <v>7</v>
      </c>
      <c r="N437" s="8">
        <v>21</v>
      </c>
      <c r="P437" s="6"/>
      <c r="Q437" s="6"/>
      <c r="R437" s="6"/>
    </row>
    <row r="438" spans="1:18" x14ac:dyDescent="0.3">
      <c r="A438" s="9" t="str">
        <f t="shared" si="15"/>
        <v>SG Stutensee-Weingarten_mJC</v>
      </c>
      <c r="B438" s="9" t="s">
        <v>112</v>
      </c>
      <c r="C438" s="6">
        <v>8</v>
      </c>
      <c r="D438" t="s">
        <v>11</v>
      </c>
      <c r="E438" s="6">
        <v>18</v>
      </c>
      <c r="F438" s="6">
        <v>6</v>
      </c>
      <c r="G438" s="6">
        <v>1</v>
      </c>
      <c r="H438" s="6">
        <v>11</v>
      </c>
      <c r="I438" s="6">
        <v>497</v>
      </c>
      <c r="J438" t="s">
        <v>7</v>
      </c>
      <c r="K438" s="8">
        <v>494</v>
      </c>
      <c r="L438" s="6">
        <v>13</v>
      </c>
      <c r="M438" t="s">
        <v>7</v>
      </c>
      <c r="N438" s="8">
        <v>23</v>
      </c>
      <c r="P438" s="6"/>
      <c r="Q438" s="6"/>
      <c r="R438" s="6"/>
    </row>
    <row r="439" spans="1:18" x14ac:dyDescent="0.3">
      <c r="A439" s="9" t="str">
        <f t="shared" si="15"/>
        <v>HSG Linkenheim-Hochstetten-Liedolsheim_mJC</v>
      </c>
      <c r="B439" s="9" t="s">
        <v>112</v>
      </c>
      <c r="C439" s="6">
        <v>9</v>
      </c>
      <c r="D439" t="s">
        <v>60</v>
      </c>
      <c r="E439" s="6">
        <v>18</v>
      </c>
      <c r="F439" s="6">
        <v>2</v>
      </c>
      <c r="G439" s="6">
        <v>1</v>
      </c>
      <c r="H439" s="6">
        <v>15</v>
      </c>
      <c r="I439" s="6">
        <v>383</v>
      </c>
      <c r="J439" t="s">
        <v>7</v>
      </c>
      <c r="K439" s="8">
        <v>497</v>
      </c>
      <c r="L439" s="6">
        <v>5</v>
      </c>
      <c r="M439" t="s">
        <v>7</v>
      </c>
      <c r="N439" s="8">
        <v>31</v>
      </c>
      <c r="P439" s="6"/>
      <c r="Q439" s="6"/>
      <c r="R439" s="6"/>
    </row>
    <row r="440" spans="1:18" x14ac:dyDescent="0.3">
      <c r="A440" s="9" t="str">
        <f t="shared" si="15"/>
        <v>TG Neureut_mJC</v>
      </c>
      <c r="B440" s="9" t="s">
        <v>112</v>
      </c>
      <c r="C440" s="6">
        <v>10</v>
      </c>
      <c r="D440" t="s">
        <v>183</v>
      </c>
      <c r="E440" s="6">
        <v>18</v>
      </c>
      <c r="F440" s="6">
        <v>1</v>
      </c>
      <c r="G440" s="6">
        <v>2</v>
      </c>
      <c r="H440" s="6">
        <v>15</v>
      </c>
      <c r="I440" s="6">
        <v>459</v>
      </c>
      <c r="J440" t="s">
        <v>7</v>
      </c>
      <c r="K440" s="8">
        <v>650</v>
      </c>
      <c r="L440" s="6">
        <v>4</v>
      </c>
      <c r="M440" t="s">
        <v>7</v>
      </c>
      <c r="N440" s="8">
        <v>32</v>
      </c>
      <c r="P440" s="6"/>
      <c r="Q440" s="6"/>
      <c r="R440" s="6"/>
    </row>
    <row r="441" spans="1:18" x14ac:dyDescent="0.3">
      <c r="A441" s="9" t="str">
        <f t="shared" si="15"/>
        <v>_</v>
      </c>
      <c r="P441" s="6"/>
      <c r="Q441" s="6"/>
      <c r="R441" s="6"/>
    </row>
    <row r="442" spans="1:18" ht="15.6" x14ac:dyDescent="0.35">
      <c r="A442" s="9" t="str">
        <f t="shared" si="15"/>
        <v>_</v>
      </c>
      <c r="C442" s="32" t="s">
        <v>194</v>
      </c>
      <c r="P442" s="6"/>
      <c r="Q442" s="6"/>
      <c r="R442" s="6"/>
    </row>
    <row r="443" spans="1:18" x14ac:dyDescent="0.3">
      <c r="A443" s="9" t="str">
        <f t="shared" ref="A443:A505" si="16">CONCATENATE(D443,"_",LEFT(B443,3))</f>
        <v>_</v>
      </c>
      <c r="E443" s="34" t="s">
        <v>1</v>
      </c>
      <c r="F443" s="34" t="s">
        <v>2</v>
      </c>
      <c r="G443" s="34" t="s">
        <v>3</v>
      </c>
      <c r="H443" s="34" t="s">
        <v>4</v>
      </c>
      <c r="J443" s="35" t="s">
        <v>5</v>
      </c>
      <c r="M443" s="35" t="s">
        <v>6</v>
      </c>
      <c r="P443" s="6"/>
      <c r="Q443" s="6"/>
      <c r="R443" s="6"/>
    </row>
    <row r="444" spans="1:18" x14ac:dyDescent="0.3">
      <c r="A444" s="9" t="str">
        <f t="shared" si="16"/>
        <v>Turnerschaft Mühlburg_mJC</v>
      </c>
      <c r="B444" s="9" t="s">
        <v>55</v>
      </c>
      <c r="C444" s="6">
        <v>1</v>
      </c>
      <c r="D444" t="s">
        <v>189</v>
      </c>
      <c r="E444" s="6">
        <v>16</v>
      </c>
      <c r="F444" s="6">
        <v>14</v>
      </c>
      <c r="G444" s="6">
        <v>0</v>
      </c>
      <c r="H444" s="6">
        <v>2</v>
      </c>
      <c r="I444" s="6">
        <v>459</v>
      </c>
      <c r="J444" t="s">
        <v>7</v>
      </c>
      <c r="K444" s="8">
        <v>312</v>
      </c>
      <c r="L444" s="6">
        <v>28</v>
      </c>
      <c r="M444" t="s">
        <v>7</v>
      </c>
      <c r="N444" s="8">
        <v>4</v>
      </c>
    </row>
    <row r="445" spans="1:18" x14ac:dyDescent="0.3">
      <c r="A445" s="9" t="str">
        <f t="shared" si="16"/>
        <v>TSV Graben-Neudorf_mJC</v>
      </c>
      <c r="B445" s="9" t="s">
        <v>55</v>
      </c>
      <c r="C445" s="6">
        <v>2</v>
      </c>
      <c r="D445" t="s">
        <v>241</v>
      </c>
      <c r="E445" s="6">
        <v>16</v>
      </c>
      <c r="F445" s="6">
        <v>13</v>
      </c>
      <c r="G445" s="6">
        <v>0</v>
      </c>
      <c r="H445" s="6">
        <v>3</v>
      </c>
      <c r="I445" s="6">
        <v>549</v>
      </c>
      <c r="J445" t="s">
        <v>7</v>
      </c>
      <c r="K445" s="8">
        <v>479</v>
      </c>
      <c r="L445" s="6">
        <v>26</v>
      </c>
      <c r="M445" t="s">
        <v>7</v>
      </c>
      <c r="N445" s="8">
        <v>6</v>
      </c>
    </row>
    <row r="446" spans="1:18" x14ac:dyDescent="0.3">
      <c r="A446" s="9" t="str">
        <f t="shared" si="16"/>
        <v>ASG Eggenstein-Leopoldshafen_mJC</v>
      </c>
      <c r="B446" s="9" t="s">
        <v>55</v>
      </c>
      <c r="C446" s="6">
        <v>3</v>
      </c>
      <c r="D446" t="s">
        <v>204</v>
      </c>
      <c r="E446" s="6">
        <v>16</v>
      </c>
      <c r="F446" s="6">
        <v>9</v>
      </c>
      <c r="G446" s="6">
        <v>1</v>
      </c>
      <c r="H446" s="6">
        <v>6</v>
      </c>
      <c r="I446" s="6">
        <v>362</v>
      </c>
      <c r="J446" t="s">
        <v>7</v>
      </c>
      <c r="K446" s="8">
        <v>337</v>
      </c>
      <c r="L446" s="6">
        <v>19</v>
      </c>
      <c r="M446" t="s">
        <v>7</v>
      </c>
      <c r="N446" s="8">
        <v>13</v>
      </c>
      <c r="P446" s="5"/>
      <c r="Q446" s="5"/>
      <c r="R446" s="5"/>
    </row>
    <row r="447" spans="1:18" x14ac:dyDescent="0.3">
      <c r="A447" s="9" t="str">
        <f t="shared" si="16"/>
        <v>JSG Enztal_mJC</v>
      </c>
      <c r="B447" s="9" t="s">
        <v>55</v>
      </c>
      <c r="C447" s="6">
        <v>4</v>
      </c>
      <c r="D447" t="s">
        <v>62</v>
      </c>
      <c r="E447" s="6">
        <v>16</v>
      </c>
      <c r="F447" s="6">
        <v>9</v>
      </c>
      <c r="G447" s="6">
        <v>1</v>
      </c>
      <c r="H447" s="6">
        <v>6</v>
      </c>
      <c r="I447" s="6">
        <v>437</v>
      </c>
      <c r="J447" t="s">
        <v>7</v>
      </c>
      <c r="K447" s="8">
        <v>350</v>
      </c>
      <c r="L447" s="6">
        <v>19</v>
      </c>
      <c r="M447" t="s">
        <v>7</v>
      </c>
      <c r="N447" s="8">
        <v>13</v>
      </c>
      <c r="P447" s="6"/>
      <c r="Q447" s="6"/>
      <c r="R447" s="6"/>
    </row>
    <row r="448" spans="1:18" x14ac:dyDescent="0.3">
      <c r="A448" s="9" t="str">
        <f t="shared" si="16"/>
        <v>TV Malsch_mJC</v>
      </c>
      <c r="B448" s="9" t="s">
        <v>55</v>
      </c>
      <c r="C448" s="6">
        <v>5</v>
      </c>
      <c r="D448" t="s">
        <v>187</v>
      </c>
      <c r="E448" s="6">
        <v>16</v>
      </c>
      <c r="F448" s="6">
        <v>7</v>
      </c>
      <c r="G448" s="6">
        <v>2</v>
      </c>
      <c r="H448" s="6">
        <v>7</v>
      </c>
      <c r="I448" s="6">
        <v>364</v>
      </c>
      <c r="J448" t="s">
        <v>7</v>
      </c>
      <c r="K448" s="8">
        <v>338</v>
      </c>
      <c r="L448" s="6">
        <v>16</v>
      </c>
      <c r="M448" t="s">
        <v>7</v>
      </c>
      <c r="N448" s="8">
        <v>16</v>
      </c>
      <c r="P448" s="6"/>
      <c r="Q448" s="6"/>
      <c r="R448" s="6"/>
    </row>
    <row r="449" spans="1:18" x14ac:dyDescent="0.3">
      <c r="A449" s="9" t="str">
        <f t="shared" si="16"/>
        <v>Post Südstadt Karlsruhe_mJC</v>
      </c>
      <c r="B449" s="9" t="s">
        <v>55</v>
      </c>
      <c r="C449" s="6">
        <v>6</v>
      </c>
      <c r="D449" t="s">
        <v>25</v>
      </c>
      <c r="E449" s="6">
        <v>16</v>
      </c>
      <c r="F449" s="6">
        <v>7</v>
      </c>
      <c r="G449" s="6">
        <v>0</v>
      </c>
      <c r="H449" s="6">
        <v>9</v>
      </c>
      <c r="I449" s="6">
        <v>438</v>
      </c>
      <c r="J449" t="s">
        <v>7</v>
      </c>
      <c r="K449" s="8">
        <v>465</v>
      </c>
      <c r="L449" s="6">
        <v>14</v>
      </c>
      <c r="M449" t="s">
        <v>7</v>
      </c>
      <c r="N449" s="8">
        <v>18</v>
      </c>
      <c r="P449" s="6"/>
      <c r="Q449" s="6"/>
      <c r="R449" s="6"/>
    </row>
    <row r="450" spans="1:18" x14ac:dyDescent="0.3">
      <c r="A450" s="9" t="str">
        <f t="shared" si="16"/>
        <v>TV Forst 2_mJC</v>
      </c>
      <c r="B450" s="9" t="s">
        <v>55</v>
      </c>
      <c r="C450" s="6">
        <v>7</v>
      </c>
      <c r="D450" t="s">
        <v>197</v>
      </c>
      <c r="E450" s="6">
        <v>16</v>
      </c>
      <c r="F450" s="6">
        <v>5</v>
      </c>
      <c r="G450" s="6">
        <v>0</v>
      </c>
      <c r="H450" s="6">
        <v>11</v>
      </c>
      <c r="I450" s="6">
        <v>373</v>
      </c>
      <c r="J450" t="s">
        <v>7</v>
      </c>
      <c r="K450" s="8">
        <v>425</v>
      </c>
      <c r="L450" s="6">
        <v>10</v>
      </c>
      <c r="M450" t="s">
        <v>7</v>
      </c>
      <c r="N450" s="8">
        <v>22</v>
      </c>
      <c r="P450" s="6"/>
      <c r="Q450" s="6"/>
      <c r="R450" s="6"/>
    </row>
    <row r="451" spans="1:18" x14ac:dyDescent="0.3">
      <c r="A451" s="9" t="str">
        <f t="shared" si="16"/>
        <v>HSG Walzbachtal_mJC</v>
      </c>
      <c r="B451" s="9" t="s">
        <v>55</v>
      </c>
      <c r="C451" s="6">
        <v>8</v>
      </c>
      <c r="D451" t="s">
        <v>20</v>
      </c>
      <c r="E451" s="6">
        <v>16</v>
      </c>
      <c r="F451" s="6">
        <v>4</v>
      </c>
      <c r="G451" s="6">
        <v>0</v>
      </c>
      <c r="H451" s="6">
        <v>12</v>
      </c>
      <c r="I451" s="6">
        <v>316</v>
      </c>
      <c r="J451" t="s">
        <v>7</v>
      </c>
      <c r="K451" s="8">
        <v>455</v>
      </c>
      <c r="L451" s="6">
        <v>8</v>
      </c>
      <c r="M451" t="s">
        <v>7</v>
      </c>
      <c r="N451" s="8">
        <v>24</v>
      </c>
      <c r="P451" s="6"/>
      <c r="Q451" s="6"/>
      <c r="R451" s="6"/>
    </row>
    <row r="452" spans="1:18" x14ac:dyDescent="0.3">
      <c r="A452" s="9" t="str">
        <f t="shared" si="16"/>
        <v>MTV Karlsruhe_mJC</v>
      </c>
      <c r="B452" s="9" t="s">
        <v>55</v>
      </c>
      <c r="C452" s="6">
        <v>9</v>
      </c>
      <c r="D452" t="s">
        <v>185</v>
      </c>
      <c r="E452" s="6">
        <v>16</v>
      </c>
      <c r="F452" s="6">
        <v>2</v>
      </c>
      <c r="G452" s="6">
        <v>0</v>
      </c>
      <c r="H452" s="6">
        <v>14</v>
      </c>
      <c r="I452" s="6">
        <v>352</v>
      </c>
      <c r="J452" t="s">
        <v>7</v>
      </c>
      <c r="K452" s="8">
        <v>489</v>
      </c>
      <c r="L452" s="6">
        <v>4</v>
      </c>
      <c r="M452" t="s">
        <v>7</v>
      </c>
      <c r="N452" s="8">
        <v>28</v>
      </c>
      <c r="P452" s="6"/>
      <c r="Q452" s="6"/>
      <c r="R452" s="6"/>
    </row>
    <row r="453" spans="1:18" x14ac:dyDescent="0.3">
      <c r="A453" s="9" t="str">
        <f t="shared" si="16"/>
        <v>_</v>
      </c>
      <c r="P453" s="6"/>
      <c r="Q453" s="6"/>
      <c r="R453" s="6"/>
    </row>
    <row r="454" spans="1:18" ht="15.6" x14ac:dyDescent="0.35">
      <c r="A454" s="9" t="str">
        <f t="shared" si="16"/>
        <v>_</v>
      </c>
      <c r="C454" s="32" t="s">
        <v>242</v>
      </c>
      <c r="P454" s="6"/>
      <c r="Q454" s="6"/>
      <c r="R454" s="6"/>
    </row>
    <row r="455" spans="1:18" x14ac:dyDescent="0.3">
      <c r="A455" s="9" t="str">
        <f t="shared" si="16"/>
        <v>_</v>
      </c>
      <c r="E455" s="34" t="s">
        <v>1</v>
      </c>
      <c r="F455" s="34" t="s">
        <v>2</v>
      </c>
      <c r="G455" s="34" t="s">
        <v>3</v>
      </c>
      <c r="H455" s="34" t="s">
        <v>4</v>
      </c>
      <c r="J455" s="35" t="s">
        <v>5</v>
      </c>
      <c r="M455" s="35" t="s">
        <v>6</v>
      </c>
    </row>
    <row r="456" spans="1:18" x14ac:dyDescent="0.3">
      <c r="A456" s="9" t="str">
        <f t="shared" si="16"/>
        <v>SG Neuthard/Büchenau _mJC</v>
      </c>
      <c r="B456" s="9" t="s">
        <v>56</v>
      </c>
      <c r="C456" s="6">
        <v>1</v>
      </c>
      <c r="D456" t="s">
        <v>655</v>
      </c>
      <c r="E456" s="6">
        <v>14</v>
      </c>
      <c r="F456" s="6">
        <v>12</v>
      </c>
      <c r="G456" s="6">
        <v>2</v>
      </c>
      <c r="H456" s="6">
        <v>0</v>
      </c>
      <c r="I456" s="6">
        <v>476</v>
      </c>
      <c r="J456" t="s">
        <v>7</v>
      </c>
      <c r="K456" s="8">
        <v>250</v>
      </c>
      <c r="L456" s="6">
        <v>26</v>
      </c>
      <c r="M456" t="s">
        <v>7</v>
      </c>
      <c r="N456" s="8">
        <v>2</v>
      </c>
    </row>
    <row r="457" spans="1:18" x14ac:dyDescent="0.3">
      <c r="A457" s="9" t="str">
        <f t="shared" si="16"/>
        <v>HSG Bruchsal/Untergrombach_mJC</v>
      </c>
      <c r="B457" s="9" t="s">
        <v>56</v>
      </c>
      <c r="C457" s="6">
        <v>2</v>
      </c>
      <c r="D457" t="s">
        <v>182</v>
      </c>
      <c r="E457" s="6">
        <v>13</v>
      </c>
      <c r="F457" s="6">
        <v>10</v>
      </c>
      <c r="G457" s="6">
        <v>1</v>
      </c>
      <c r="H457" s="6">
        <v>2</v>
      </c>
      <c r="I457" s="6">
        <v>372</v>
      </c>
      <c r="J457" t="s">
        <v>7</v>
      </c>
      <c r="K457" s="8">
        <v>273</v>
      </c>
      <c r="L457" s="6">
        <v>21</v>
      </c>
      <c r="M457" t="s">
        <v>7</v>
      </c>
      <c r="N457" s="8">
        <v>5</v>
      </c>
      <c r="P457" s="5"/>
      <c r="Q457" s="5"/>
      <c r="R457" s="5"/>
    </row>
    <row r="458" spans="1:18" x14ac:dyDescent="0.3">
      <c r="A458" s="9" t="str">
        <f t="shared" si="16"/>
        <v>JSG Niefern/Mühlacker_mJC</v>
      </c>
      <c r="B458" s="9" t="s">
        <v>56</v>
      </c>
      <c r="C458" s="6">
        <v>3</v>
      </c>
      <c r="D458" t="s">
        <v>181</v>
      </c>
      <c r="E458" s="6">
        <v>13</v>
      </c>
      <c r="F458" s="6">
        <v>10</v>
      </c>
      <c r="G458" s="6">
        <v>1</v>
      </c>
      <c r="H458" s="6">
        <v>2</v>
      </c>
      <c r="I458" s="6">
        <v>282</v>
      </c>
      <c r="J458" t="s">
        <v>7</v>
      </c>
      <c r="K458" s="8">
        <v>240</v>
      </c>
      <c r="L458" s="6">
        <v>21</v>
      </c>
      <c r="M458" t="s">
        <v>7</v>
      </c>
      <c r="N458" s="8">
        <v>5</v>
      </c>
      <c r="P458" s="6"/>
      <c r="Q458" s="6"/>
      <c r="R458" s="6"/>
    </row>
    <row r="459" spans="1:18" x14ac:dyDescent="0.3">
      <c r="A459" s="9" t="str">
        <f t="shared" si="16"/>
        <v>HV Bad Schönborn_mJC</v>
      </c>
      <c r="B459" s="9" t="s">
        <v>56</v>
      </c>
      <c r="C459" s="6">
        <v>4</v>
      </c>
      <c r="D459" t="s">
        <v>32</v>
      </c>
      <c r="E459" s="6">
        <v>13</v>
      </c>
      <c r="F459" s="6">
        <v>6</v>
      </c>
      <c r="G459" s="6">
        <v>0</v>
      </c>
      <c r="H459" s="6">
        <v>7</v>
      </c>
      <c r="I459" s="6">
        <v>310</v>
      </c>
      <c r="J459" t="s">
        <v>7</v>
      </c>
      <c r="K459" s="8">
        <v>244</v>
      </c>
      <c r="L459" s="6">
        <v>12</v>
      </c>
      <c r="M459" t="s">
        <v>7</v>
      </c>
      <c r="N459" s="8">
        <v>14</v>
      </c>
      <c r="P459" s="6"/>
      <c r="Q459" s="6"/>
      <c r="R459" s="6"/>
    </row>
    <row r="460" spans="1:18" x14ac:dyDescent="0.3">
      <c r="A460" s="9" t="str">
        <f t="shared" si="16"/>
        <v>TV Knielingen_mJC</v>
      </c>
      <c r="B460" s="9" t="s">
        <v>56</v>
      </c>
      <c r="C460" s="6">
        <v>5</v>
      </c>
      <c r="D460" t="s">
        <v>188</v>
      </c>
      <c r="E460" s="6">
        <v>14</v>
      </c>
      <c r="F460" s="6">
        <v>6</v>
      </c>
      <c r="G460" s="6">
        <v>0</v>
      </c>
      <c r="H460" s="6">
        <v>8</v>
      </c>
      <c r="I460" s="6">
        <v>420</v>
      </c>
      <c r="J460" t="s">
        <v>7</v>
      </c>
      <c r="K460" s="8">
        <v>371</v>
      </c>
      <c r="L460" s="6">
        <v>12</v>
      </c>
      <c r="M460" t="s">
        <v>7</v>
      </c>
      <c r="N460" s="8">
        <v>16</v>
      </c>
      <c r="P460" s="6"/>
      <c r="Q460" s="6"/>
      <c r="R460" s="6"/>
    </row>
    <row r="461" spans="1:18" x14ac:dyDescent="0.3">
      <c r="A461" s="9" t="str">
        <f t="shared" si="16"/>
        <v>Turnerschaft Mühlburg 2_mJC</v>
      </c>
      <c r="B461" s="9" t="s">
        <v>56</v>
      </c>
      <c r="C461" s="6">
        <v>6</v>
      </c>
      <c r="D461" t="s">
        <v>203</v>
      </c>
      <c r="E461" s="6">
        <v>14</v>
      </c>
      <c r="F461" s="6">
        <v>6</v>
      </c>
      <c r="G461" s="6">
        <v>0</v>
      </c>
      <c r="H461" s="6">
        <v>8</v>
      </c>
      <c r="I461" s="6">
        <v>282</v>
      </c>
      <c r="J461" t="s">
        <v>7</v>
      </c>
      <c r="K461" s="8">
        <v>313</v>
      </c>
      <c r="L461" s="6">
        <v>12</v>
      </c>
      <c r="M461" t="s">
        <v>7</v>
      </c>
      <c r="N461" s="8">
        <v>16</v>
      </c>
      <c r="P461" s="6"/>
      <c r="Q461" s="6"/>
      <c r="R461" s="6"/>
    </row>
    <row r="462" spans="1:18" x14ac:dyDescent="0.3">
      <c r="A462" s="9" t="str">
        <f t="shared" si="16"/>
        <v>SG Stutensee-Weingarten 2_mJC</v>
      </c>
      <c r="B462" s="9" t="s">
        <v>56</v>
      </c>
      <c r="C462" s="6">
        <v>7</v>
      </c>
      <c r="D462" t="s">
        <v>196</v>
      </c>
      <c r="E462" s="6">
        <v>13</v>
      </c>
      <c r="F462" s="6">
        <v>2</v>
      </c>
      <c r="G462" s="6">
        <v>0</v>
      </c>
      <c r="H462" s="6">
        <v>11</v>
      </c>
      <c r="I462" s="6">
        <v>247</v>
      </c>
      <c r="J462" t="s">
        <v>7</v>
      </c>
      <c r="K462" s="8">
        <v>308</v>
      </c>
      <c r="L462" s="6">
        <v>4</v>
      </c>
      <c r="M462" t="s">
        <v>7</v>
      </c>
      <c r="N462" s="8">
        <v>22</v>
      </c>
      <c r="P462" s="6"/>
      <c r="Q462" s="6"/>
      <c r="R462" s="6"/>
    </row>
    <row r="463" spans="1:18" x14ac:dyDescent="0.3">
      <c r="A463" s="9" t="str">
        <f t="shared" si="16"/>
        <v>SG Odenheim/Unteröwisheim_mJC</v>
      </c>
      <c r="B463" s="9" t="s">
        <v>56</v>
      </c>
      <c r="C463" s="6">
        <v>8</v>
      </c>
      <c r="D463" t="s">
        <v>303</v>
      </c>
      <c r="E463" s="6">
        <v>14</v>
      </c>
      <c r="F463" s="6">
        <v>0</v>
      </c>
      <c r="G463" s="6">
        <v>0</v>
      </c>
      <c r="H463" s="6">
        <v>14</v>
      </c>
      <c r="I463" s="6">
        <v>66</v>
      </c>
      <c r="J463" t="s">
        <v>7</v>
      </c>
      <c r="K463" s="8">
        <v>456</v>
      </c>
      <c r="L463" s="6">
        <v>0</v>
      </c>
      <c r="M463" t="s">
        <v>7</v>
      </c>
      <c r="N463" s="8">
        <v>28</v>
      </c>
    </row>
    <row r="464" spans="1:18" x14ac:dyDescent="0.3">
      <c r="A464" s="9" t="str">
        <f t="shared" si="16"/>
        <v>_</v>
      </c>
    </row>
    <row r="465" spans="1:18" ht="15.6" x14ac:dyDescent="0.35">
      <c r="A465" s="9" t="str">
        <f t="shared" si="16"/>
        <v>_</v>
      </c>
      <c r="C465" s="32" t="s">
        <v>200</v>
      </c>
      <c r="P465" s="5"/>
      <c r="Q465" s="5"/>
      <c r="R465" s="5"/>
    </row>
    <row r="466" spans="1:18" x14ac:dyDescent="0.3">
      <c r="A466" s="9" t="str">
        <f t="shared" si="16"/>
        <v>_</v>
      </c>
      <c r="E466" s="34" t="s">
        <v>1</v>
      </c>
      <c r="F466" s="34" t="s">
        <v>2</v>
      </c>
      <c r="G466" s="34" t="s">
        <v>3</v>
      </c>
      <c r="H466" s="34" t="s">
        <v>4</v>
      </c>
      <c r="J466" s="35" t="s">
        <v>5</v>
      </c>
      <c r="M466" s="35" t="s">
        <v>6</v>
      </c>
      <c r="P466" s="6"/>
      <c r="Q466" s="6"/>
      <c r="R466" s="6"/>
    </row>
    <row r="467" spans="1:18" x14ac:dyDescent="0.3">
      <c r="A467" s="9" t="str">
        <f t="shared" si="16"/>
        <v>Rhein-Neckar Löwen_mJD</v>
      </c>
      <c r="B467" s="9" t="s">
        <v>113</v>
      </c>
      <c r="C467" s="6">
        <v>1</v>
      </c>
      <c r="D467" t="s">
        <v>13</v>
      </c>
      <c r="E467" s="6">
        <v>18</v>
      </c>
      <c r="F467" s="6">
        <v>18</v>
      </c>
      <c r="G467" s="6">
        <v>0</v>
      </c>
      <c r="H467" s="6">
        <v>0</v>
      </c>
      <c r="I467" s="6">
        <v>584</v>
      </c>
      <c r="J467" t="s">
        <v>7</v>
      </c>
      <c r="K467" s="8">
        <v>217</v>
      </c>
      <c r="L467" s="6">
        <v>36</v>
      </c>
      <c r="M467" t="s">
        <v>7</v>
      </c>
      <c r="N467" s="8">
        <v>0</v>
      </c>
      <c r="P467" s="6"/>
      <c r="Q467" s="6"/>
      <c r="R467" s="6"/>
    </row>
    <row r="468" spans="1:18" x14ac:dyDescent="0.3">
      <c r="A468" s="9" t="str">
        <f t="shared" si="16"/>
        <v>SG Pforzheim/Eutingen_mJD</v>
      </c>
      <c r="B468" s="9" t="s">
        <v>113</v>
      </c>
      <c r="C468" s="6">
        <v>2</v>
      </c>
      <c r="D468" t="s">
        <v>33</v>
      </c>
      <c r="E468" s="6">
        <v>18</v>
      </c>
      <c r="F468" s="6">
        <v>15</v>
      </c>
      <c r="G468" s="6">
        <v>1</v>
      </c>
      <c r="H468" s="6">
        <v>2</v>
      </c>
      <c r="I468" s="6">
        <v>496</v>
      </c>
      <c r="J468" t="s">
        <v>7</v>
      </c>
      <c r="K468" s="8">
        <v>318</v>
      </c>
      <c r="L468" s="6">
        <v>31</v>
      </c>
      <c r="M468" t="s">
        <v>7</v>
      </c>
      <c r="N468" s="8">
        <v>5</v>
      </c>
      <c r="P468" s="6"/>
      <c r="Q468" s="6"/>
      <c r="R468" s="6"/>
    </row>
    <row r="469" spans="1:18" x14ac:dyDescent="0.3">
      <c r="A469" s="9" t="str">
        <f t="shared" si="16"/>
        <v>Turnerschaft Durlach_mJD</v>
      </c>
      <c r="B469" s="9" t="s">
        <v>113</v>
      </c>
      <c r="C469" s="6">
        <v>3</v>
      </c>
      <c r="D469" t="s">
        <v>23</v>
      </c>
      <c r="E469" s="6">
        <v>18</v>
      </c>
      <c r="F469" s="6">
        <v>13</v>
      </c>
      <c r="G469" s="6">
        <v>1</v>
      </c>
      <c r="H469" s="6">
        <v>4</v>
      </c>
      <c r="I469" s="6">
        <v>378</v>
      </c>
      <c r="J469" t="s">
        <v>7</v>
      </c>
      <c r="K469" s="8">
        <v>316</v>
      </c>
      <c r="L469" s="6">
        <v>27</v>
      </c>
      <c r="M469" t="s">
        <v>7</v>
      </c>
      <c r="N469" s="8">
        <v>9</v>
      </c>
      <c r="P469" s="6"/>
      <c r="Q469" s="6"/>
      <c r="R469" s="6"/>
    </row>
    <row r="470" spans="1:18" x14ac:dyDescent="0.3">
      <c r="A470" s="9" t="str">
        <f t="shared" si="16"/>
        <v>TG Neureut_mJD</v>
      </c>
      <c r="B470" s="9" t="s">
        <v>113</v>
      </c>
      <c r="C470" s="6">
        <v>4</v>
      </c>
      <c r="D470" t="s">
        <v>183</v>
      </c>
      <c r="E470" s="6">
        <v>18</v>
      </c>
      <c r="F470" s="6">
        <v>11</v>
      </c>
      <c r="G470" s="6">
        <v>0</v>
      </c>
      <c r="H470" s="6">
        <v>7</v>
      </c>
      <c r="I470" s="6">
        <v>432</v>
      </c>
      <c r="J470" t="s">
        <v>7</v>
      </c>
      <c r="K470" s="8">
        <v>445</v>
      </c>
      <c r="L470" s="6">
        <v>22</v>
      </c>
      <c r="M470" t="s">
        <v>7</v>
      </c>
      <c r="N470" s="8">
        <v>14</v>
      </c>
      <c r="P470" s="6"/>
      <c r="Q470" s="6"/>
      <c r="R470" s="6"/>
    </row>
    <row r="471" spans="1:18" x14ac:dyDescent="0.3">
      <c r="A471" s="9" t="str">
        <f t="shared" si="16"/>
        <v>TV Forst_mJD</v>
      </c>
      <c r="B471" s="9" t="s">
        <v>113</v>
      </c>
      <c r="C471" s="6">
        <v>5</v>
      </c>
      <c r="D471" t="s">
        <v>27</v>
      </c>
      <c r="E471" s="6">
        <v>18</v>
      </c>
      <c r="F471" s="6">
        <v>8</v>
      </c>
      <c r="G471" s="6">
        <v>0</v>
      </c>
      <c r="H471" s="6">
        <v>10</v>
      </c>
      <c r="I471" s="6">
        <v>344</v>
      </c>
      <c r="J471" t="s">
        <v>7</v>
      </c>
      <c r="K471" s="8">
        <v>424</v>
      </c>
      <c r="L471" s="6">
        <v>16</v>
      </c>
      <c r="M471" t="s">
        <v>7</v>
      </c>
      <c r="N471" s="8">
        <v>20</v>
      </c>
      <c r="P471" s="6"/>
      <c r="Q471" s="6"/>
      <c r="R471" s="6"/>
    </row>
    <row r="472" spans="1:18" x14ac:dyDescent="0.3">
      <c r="A472" s="9" t="str">
        <f t="shared" si="16"/>
        <v>HSG Ettlingen_mJD</v>
      </c>
      <c r="B472" s="9" t="s">
        <v>113</v>
      </c>
      <c r="C472" s="6">
        <v>6</v>
      </c>
      <c r="D472" t="s">
        <v>14</v>
      </c>
      <c r="E472" s="6">
        <v>18</v>
      </c>
      <c r="F472" s="6">
        <v>8</v>
      </c>
      <c r="G472" s="6">
        <v>0</v>
      </c>
      <c r="H472" s="6">
        <v>10</v>
      </c>
      <c r="I472" s="6">
        <v>369</v>
      </c>
      <c r="J472" t="s">
        <v>7</v>
      </c>
      <c r="K472" s="8">
        <v>344</v>
      </c>
      <c r="L472" s="6">
        <v>16</v>
      </c>
      <c r="M472" t="s">
        <v>7</v>
      </c>
      <c r="N472" s="8">
        <v>20</v>
      </c>
      <c r="P472" s="6"/>
      <c r="Q472" s="6"/>
      <c r="R472" s="6"/>
    </row>
    <row r="473" spans="1:18" x14ac:dyDescent="0.3">
      <c r="A473" s="9" t="str">
        <f t="shared" si="16"/>
        <v>TSV Graben-Neudorf_mJD</v>
      </c>
      <c r="B473" s="9" t="s">
        <v>113</v>
      </c>
      <c r="C473" s="6">
        <v>7</v>
      </c>
      <c r="D473" t="s">
        <v>241</v>
      </c>
      <c r="E473" s="6">
        <v>18</v>
      </c>
      <c r="F473" s="6">
        <v>7</v>
      </c>
      <c r="G473" s="6">
        <v>0</v>
      </c>
      <c r="H473" s="6">
        <v>11</v>
      </c>
      <c r="I473" s="6">
        <v>369</v>
      </c>
      <c r="J473" t="s">
        <v>7</v>
      </c>
      <c r="K473" s="8">
        <v>446</v>
      </c>
      <c r="L473" s="6">
        <v>14</v>
      </c>
      <c r="M473" t="s">
        <v>7</v>
      </c>
      <c r="N473" s="8">
        <v>22</v>
      </c>
      <c r="P473" s="6"/>
      <c r="Q473" s="6"/>
      <c r="R473" s="6"/>
    </row>
    <row r="474" spans="1:18" x14ac:dyDescent="0.3">
      <c r="A474" s="9" t="str">
        <f t="shared" si="16"/>
        <v>SG Heidelsheim/Helmsheim/Gondelsheim_mJD</v>
      </c>
      <c r="B474" s="9" t="s">
        <v>113</v>
      </c>
      <c r="C474" s="6">
        <v>8</v>
      </c>
      <c r="D474" t="s">
        <v>24</v>
      </c>
      <c r="E474" s="6">
        <v>18</v>
      </c>
      <c r="F474" s="6">
        <v>4</v>
      </c>
      <c r="G474" s="6">
        <v>1</v>
      </c>
      <c r="H474" s="6">
        <v>13</v>
      </c>
      <c r="I474" s="6">
        <v>344</v>
      </c>
      <c r="J474" t="s">
        <v>7</v>
      </c>
      <c r="K474" s="8">
        <v>513</v>
      </c>
      <c r="L474" s="6">
        <v>9</v>
      </c>
      <c r="M474" t="s">
        <v>7</v>
      </c>
      <c r="N474" s="8">
        <v>27</v>
      </c>
      <c r="P474" s="6"/>
      <c r="Q474" s="6"/>
      <c r="R474" s="6"/>
    </row>
    <row r="475" spans="1:18" x14ac:dyDescent="0.3">
      <c r="A475" s="9" t="str">
        <f t="shared" si="16"/>
        <v>ASG Eggenstein-Leopoldshafen_mJD</v>
      </c>
      <c r="B475" s="9" t="s">
        <v>113</v>
      </c>
      <c r="C475" s="6">
        <v>9</v>
      </c>
      <c r="D475" t="s">
        <v>204</v>
      </c>
      <c r="E475" s="6">
        <v>18</v>
      </c>
      <c r="F475" s="6">
        <v>3</v>
      </c>
      <c r="G475" s="6">
        <v>1</v>
      </c>
      <c r="H475" s="6">
        <v>14</v>
      </c>
      <c r="I475" s="6">
        <v>258</v>
      </c>
      <c r="J475" t="s">
        <v>7</v>
      </c>
      <c r="K475" s="8">
        <v>371</v>
      </c>
      <c r="L475" s="6">
        <v>7</v>
      </c>
      <c r="M475" t="s">
        <v>7</v>
      </c>
      <c r="N475" s="8">
        <v>29</v>
      </c>
      <c r="P475" s="6"/>
      <c r="Q475" s="6"/>
      <c r="R475" s="6"/>
    </row>
    <row r="476" spans="1:18" x14ac:dyDescent="0.3">
      <c r="A476" s="9" t="str">
        <f t="shared" si="16"/>
        <v>TV Bretten_mJD</v>
      </c>
      <c r="B476" s="9" t="s">
        <v>113</v>
      </c>
      <c r="C476" s="6">
        <v>10</v>
      </c>
      <c r="D476" t="s">
        <v>195</v>
      </c>
      <c r="E476" s="6">
        <v>18</v>
      </c>
      <c r="F476" s="6">
        <v>1</v>
      </c>
      <c r="G476" s="6">
        <v>0</v>
      </c>
      <c r="H476" s="6">
        <v>17</v>
      </c>
      <c r="I476" s="6">
        <v>241</v>
      </c>
      <c r="J476" t="s">
        <v>7</v>
      </c>
      <c r="K476" s="8">
        <v>421</v>
      </c>
      <c r="L476" s="6">
        <v>2</v>
      </c>
      <c r="M476" t="s">
        <v>7</v>
      </c>
      <c r="N476" s="8">
        <v>34</v>
      </c>
    </row>
    <row r="477" spans="1:18" x14ac:dyDescent="0.3">
      <c r="A477" s="9" t="str">
        <f t="shared" si="16"/>
        <v>_</v>
      </c>
    </row>
    <row r="478" spans="1:18" ht="15.6" x14ac:dyDescent="0.35">
      <c r="A478" s="9" t="str">
        <f t="shared" si="16"/>
        <v>_</v>
      </c>
      <c r="C478" s="32" t="s">
        <v>243</v>
      </c>
      <c r="P478" s="5"/>
      <c r="Q478" s="5"/>
      <c r="R478" s="5"/>
    </row>
    <row r="479" spans="1:18" x14ac:dyDescent="0.3">
      <c r="A479" s="9" t="str">
        <f t="shared" si="16"/>
        <v>_</v>
      </c>
      <c r="E479" s="34" t="s">
        <v>1</v>
      </c>
      <c r="F479" s="34" t="s">
        <v>2</v>
      </c>
      <c r="G479" s="34" t="s">
        <v>3</v>
      </c>
      <c r="H479" s="34" t="s">
        <v>4</v>
      </c>
      <c r="J479" s="35" t="s">
        <v>5</v>
      </c>
      <c r="M479" s="35" t="s">
        <v>6</v>
      </c>
      <c r="P479" s="6"/>
      <c r="Q479" s="6"/>
      <c r="R479" s="6"/>
    </row>
    <row r="480" spans="1:18" x14ac:dyDescent="0.3">
      <c r="A480" s="9" t="str">
        <f t="shared" si="16"/>
        <v>SG Neuthard/Büchenau _mJD</v>
      </c>
      <c r="B480" s="9" t="s">
        <v>58</v>
      </c>
      <c r="C480" s="6">
        <v>1</v>
      </c>
      <c r="D480" t="s">
        <v>655</v>
      </c>
      <c r="E480" s="6">
        <v>14</v>
      </c>
      <c r="F480" s="6">
        <v>13</v>
      </c>
      <c r="G480" s="6">
        <v>0</v>
      </c>
      <c r="H480" s="6">
        <v>1</v>
      </c>
      <c r="I480" s="6">
        <v>368</v>
      </c>
      <c r="J480" t="s">
        <v>7</v>
      </c>
      <c r="K480" s="8">
        <v>208</v>
      </c>
      <c r="L480" s="6">
        <v>26</v>
      </c>
      <c r="M480" t="s">
        <v>7</v>
      </c>
      <c r="N480" s="8">
        <v>2</v>
      </c>
      <c r="P480" s="6"/>
      <c r="Q480" s="6"/>
      <c r="R480" s="6"/>
    </row>
    <row r="481" spans="1:18" x14ac:dyDescent="0.3">
      <c r="A481" s="9" t="str">
        <f t="shared" si="16"/>
        <v>TSV Rintheim_mJD</v>
      </c>
      <c r="B481" s="9" t="s">
        <v>58</v>
      </c>
      <c r="C481" s="6">
        <v>2</v>
      </c>
      <c r="D481" t="s">
        <v>9</v>
      </c>
      <c r="E481" s="6">
        <v>14</v>
      </c>
      <c r="F481" s="6">
        <v>10</v>
      </c>
      <c r="G481" s="6">
        <v>1</v>
      </c>
      <c r="H481" s="6">
        <v>3</v>
      </c>
      <c r="I481" s="6">
        <v>260</v>
      </c>
      <c r="J481" t="s">
        <v>7</v>
      </c>
      <c r="K481" s="8">
        <v>216</v>
      </c>
      <c r="L481" s="6">
        <v>21</v>
      </c>
      <c r="M481" t="s">
        <v>7</v>
      </c>
      <c r="N481" s="8">
        <v>7</v>
      </c>
      <c r="P481" s="6"/>
      <c r="Q481" s="6"/>
      <c r="R481" s="6"/>
    </row>
    <row r="482" spans="1:18" x14ac:dyDescent="0.3">
      <c r="A482" s="9" t="str">
        <f t="shared" si="16"/>
        <v>TSV Knittlingen_mJD</v>
      </c>
      <c r="B482" s="9" t="s">
        <v>58</v>
      </c>
      <c r="C482" s="6">
        <v>3</v>
      </c>
      <c r="D482" t="s">
        <v>59</v>
      </c>
      <c r="E482" s="6">
        <v>13</v>
      </c>
      <c r="F482" s="6">
        <v>10</v>
      </c>
      <c r="G482" s="6">
        <v>0</v>
      </c>
      <c r="H482" s="6">
        <v>3</v>
      </c>
      <c r="I482" s="6">
        <v>333</v>
      </c>
      <c r="J482" t="s">
        <v>7</v>
      </c>
      <c r="K482" s="8">
        <v>205</v>
      </c>
      <c r="L482" s="6">
        <v>20</v>
      </c>
      <c r="M482" t="s">
        <v>7</v>
      </c>
      <c r="N482" s="8">
        <v>6</v>
      </c>
      <c r="P482" s="6"/>
      <c r="Q482" s="6"/>
      <c r="R482" s="6"/>
    </row>
    <row r="483" spans="1:18" x14ac:dyDescent="0.3">
      <c r="A483" s="9" t="str">
        <f t="shared" si="16"/>
        <v>HSG Walzbachtal_mJD</v>
      </c>
      <c r="B483" s="9" t="s">
        <v>58</v>
      </c>
      <c r="C483" s="6">
        <v>4</v>
      </c>
      <c r="D483" t="s">
        <v>20</v>
      </c>
      <c r="E483" s="6">
        <v>14</v>
      </c>
      <c r="F483" s="6">
        <v>8</v>
      </c>
      <c r="G483" s="6">
        <v>2</v>
      </c>
      <c r="H483" s="6">
        <v>4</v>
      </c>
      <c r="I483" s="6">
        <v>314</v>
      </c>
      <c r="J483" t="s">
        <v>7</v>
      </c>
      <c r="K483" s="8">
        <v>257</v>
      </c>
      <c r="L483" s="6">
        <v>18</v>
      </c>
      <c r="M483" t="s">
        <v>7</v>
      </c>
      <c r="N483" s="8">
        <v>10</v>
      </c>
      <c r="P483" s="6"/>
      <c r="Q483" s="6"/>
      <c r="R483" s="6"/>
    </row>
    <row r="484" spans="1:18" x14ac:dyDescent="0.3">
      <c r="A484" s="9" t="str">
        <f t="shared" si="16"/>
        <v>MTV Karlsruhe_mJD</v>
      </c>
      <c r="B484" s="9" t="s">
        <v>58</v>
      </c>
      <c r="C484" s="6">
        <v>5</v>
      </c>
      <c r="D484" t="s">
        <v>185</v>
      </c>
      <c r="E484" s="6">
        <v>14</v>
      </c>
      <c r="F484" s="6">
        <v>6</v>
      </c>
      <c r="G484" s="6">
        <v>0</v>
      </c>
      <c r="H484" s="6">
        <v>8</v>
      </c>
      <c r="I484" s="6">
        <v>249</v>
      </c>
      <c r="J484" t="s">
        <v>7</v>
      </c>
      <c r="K484" s="8">
        <v>257</v>
      </c>
      <c r="L484" s="6">
        <v>12</v>
      </c>
      <c r="M484" t="s">
        <v>7</v>
      </c>
      <c r="N484" s="8">
        <v>16</v>
      </c>
      <c r="P484" s="6"/>
      <c r="Q484" s="6"/>
      <c r="R484" s="6"/>
    </row>
    <row r="485" spans="1:18" x14ac:dyDescent="0.3">
      <c r="A485" s="9" t="str">
        <f t="shared" si="16"/>
        <v>Post Südstadt Karlsruhe_mJD</v>
      </c>
      <c r="B485" s="9" t="s">
        <v>58</v>
      </c>
      <c r="C485" s="6">
        <v>6</v>
      </c>
      <c r="D485" t="s">
        <v>25</v>
      </c>
      <c r="E485" s="6">
        <v>13</v>
      </c>
      <c r="F485" s="6">
        <v>3</v>
      </c>
      <c r="G485" s="6">
        <v>0</v>
      </c>
      <c r="H485" s="6">
        <v>10</v>
      </c>
      <c r="I485" s="6">
        <v>259</v>
      </c>
      <c r="J485" t="s">
        <v>7</v>
      </c>
      <c r="K485" s="8">
        <v>343</v>
      </c>
      <c r="L485" s="6">
        <v>6</v>
      </c>
      <c r="M485" t="s">
        <v>7</v>
      </c>
      <c r="N485" s="8">
        <v>20</v>
      </c>
    </row>
    <row r="486" spans="1:18" x14ac:dyDescent="0.3">
      <c r="A486" s="9" t="str">
        <f t="shared" si="16"/>
        <v>SG Stutensee-Weingarten_mJD</v>
      </c>
      <c r="B486" s="9" t="s">
        <v>58</v>
      </c>
      <c r="C486" s="6">
        <v>7</v>
      </c>
      <c r="D486" t="s">
        <v>11</v>
      </c>
      <c r="E486" s="6">
        <v>14</v>
      </c>
      <c r="F486" s="6">
        <v>2</v>
      </c>
      <c r="G486" s="6">
        <v>1</v>
      </c>
      <c r="H486" s="6">
        <v>11</v>
      </c>
      <c r="I486" s="6">
        <v>244</v>
      </c>
      <c r="J486" t="s">
        <v>7</v>
      </c>
      <c r="K486" s="8">
        <v>379</v>
      </c>
      <c r="L486" s="6">
        <v>5</v>
      </c>
      <c r="M486" t="s">
        <v>7</v>
      </c>
      <c r="N486" s="8">
        <v>23</v>
      </c>
    </row>
    <row r="487" spans="1:18" x14ac:dyDescent="0.3">
      <c r="A487" s="9" t="str">
        <f t="shared" si="16"/>
        <v>SV Langensteinbach_mJD</v>
      </c>
      <c r="B487" s="9" t="s">
        <v>58</v>
      </c>
      <c r="C487" s="6">
        <v>8</v>
      </c>
      <c r="D487" t="s">
        <v>184</v>
      </c>
      <c r="E487" s="6">
        <v>14</v>
      </c>
      <c r="F487" s="6">
        <v>1</v>
      </c>
      <c r="G487" s="6">
        <v>0</v>
      </c>
      <c r="H487" s="6">
        <v>13</v>
      </c>
      <c r="I487" s="6">
        <v>223</v>
      </c>
      <c r="J487" t="s">
        <v>7</v>
      </c>
      <c r="K487" s="8">
        <v>385</v>
      </c>
      <c r="L487" s="6">
        <v>2</v>
      </c>
      <c r="M487" t="s">
        <v>7</v>
      </c>
      <c r="N487" s="8">
        <v>26</v>
      </c>
      <c r="P487" s="5"/>
      <c r="Q487" s="5"/>
      <c r="R487" s="5"/>
    </row>
    <row r="488" spans="1:18" x14ac:dyDescent="0.3">
      <c r="A488" s="9" t="str">
        <f t="shared" si="16"/>
        <v>_</v>
      </c>
      <c r="P488" s="6"/>
      <c r="Q488" s="6"/>
      <c r="R488" s="6"/>
    </row>
    <row r="489" spans="1:18" ht="15.6" x14ac:dyDescent="0.35">
      <c r="A489" s="9" t="str">
        <f t="shared" si="16"/>
        <v>_</v>
      </c>
      <c r="C489" s="32" t="s">
        <v>657</v>
      </c>
      <c r="P489" s="6"/>
      <c r="Q489" s="6"/>
      <c r="R489" s="6"/>
    </row>
    <row r="490" spans="1:18" x14ac:dyDescent="0.3">
      <c r="A490" s="9" t="str">
        <f t="shared" si="16"/>
        <v>_</v>
      </c>
      <c r="E490" s="34" t="s">
        <v>1</v>
      </c>
      <c r="F490" s="34" t="s">
        <v>2</v>
      </c>
      <c r="G490" s="34" t="s">
        <v>3</v>
      </c>
      <c r="H490" s="34" t="s">
        <v>4</v>
      </c>
      <c r="J490" s="35" t="s">
        <v>5</v>
      </c>
      <c r="M490" s="35" t="s">
        <v>6</v>
      </c>
      <c r="P490" s="6"/>
      <c r="Q490" s="6"/>
      <c r="R490" s="6"/>
    </row>
    <row r="491" spans="1:18" x14ac:dyDescent="0.3">
      <c r="A491" s="9" t="str">
        <f t="shared" si="16"/>
        <v>SG Pforzheim/Eutingen 2_mJD</v>
      </c>
      <c r="B491" s="9" t="s">
        <v>114</v>
      </c>
      <c r="C491" s="6">
        <v>1</v>
      </c>
      <c r="D491" t="s">
        <v>17</v>
      </c>
      <c r="E491" s="6">
        <v>16</v>
      </c>
      <c r="F491" s="6">
        <v>14</v>
      </c>
      <c r="G491" s="6">
        <v>1</v>
      </c>
      <c r="H491" s="6">
        <v>1</v>
      </c>
      <c r="I491" s="6">
        <v>366</v>
      </c>
      <c r="J491" t="s">
        <v>7</v>
      </c>
      <c r="K491" s="8">
        <v>219</v>
      </c>
      <c r="L491" s="6">
        <v>29</v>
      </c>
      <c r="M491" t="s">
        <v>7</v>
      </c>
      <c r="N491" s="8">
        <v>3</v>
      </c>
      <c r="P491" s="6"/>
      <c r="Q491" s="6"/>
      <c r="R491" s="6"/>
    </row>
    <row r="492" spans="1:18" x14ac:dyDescent="0.3">
      <c r="A492" s="9" t="str">
        <f t="shared" si="16"/>
        <v>TV Malsch_mJD</v>
      </c>
      <c r="B492" s="9" t="s">
        <v>114</v>
      </c>
      <c r="C492" s="6">
        <v>2</v>
      </c>
      <c r="D492" t="s">
        <v>187</v>
      </c>
      <c r="E492" s="6">
        <v>16</v>
      </c>
      <c r="F492" s="6">
        <v>14</v>
      </c>
      <c r="G492" s="6">
        <v>0</v>
      </c>
      <c r="H492" s="6">
        <v>2</v>
      </c>
      <c r="I492" s="6">
        <v>364</v>
      </c>
      <c r="J492" t="s">
        <v>7</v>
      </c>
      <c r="K492" s="8">
        <v>280</v>
      </c>
      <c r="L492" s="6">
        <v>28</v>
      </c>
      <c r="M492" t="s">
        <v>7</v>
      </c>
      <c r="N492" s="8">
        <v>4</v>
      </c>
      <c r="P492" s="6"/>
      <c r="Q492" s="6"/>
      <c r="R492" s="6"/>
    </row>
    <row r="493" spans="1:18" x14ac:dyDescent="0.3">
      <c r="A493" s="9" t="str">
        <f t="shared" si="16"/>
        <v>HSG Linkenheim-Hochstetten-Liedolsheim_mJD</v>
      </c>
      <c r="B493" s="9" t="s">
        <v>114</v>
      </c>
      <c r="C493" s="6">
        <v>3</v>
      </c>
      <c r="D493" t="s">
        <v>60</v>
      </c>
      <c r="E493" s="6">
        <v>16</v>
      </c>
      <c r="F493" s="6">
        <v>11</v>
      </c>
      <c r="G493" s="6">
        <v>1</v>
      </c>
      <c r="H493" s="6">
        <v>4</v>
      </c>
      <c r="I493" s="6">
        <v>358</v>
      </c>
      <c r="J493" t="s">
        <v>7</v>
      </c>
      <c r="K493" s="8">
        <v>278</v>
      </c>
      <c r="L493" s="6">
        <v>23</v>
      </c>
      <c r="M493" t="s">
        <v>7</v>
      </c>
      <c r="N493" s="8">
        <v>9</v>
      </c>
    </row>
    <row r="494" spans="1:18" x14ac:dyDescent="0.3">
      <c r="A494" s="9" t="str">
        <f t="shared" si="16"/>
        <v>TV Knielingen_mJD</v>
      </c>
      <c r="B494" s="9" t="s">
        <v>114</v>
      </c>
      <c r="C494" s="6">
        <v>4</v>
      </c>
      <c r="D494" t="s">
        <v>188</v>
      </c>
      <c r="E494" s="6">
        <v>16</v>
      </c>
      <c r="F494" s="6">
        <v>8</v>
      </c>
      <c r="G494" s="6">
        <v>3</v>
      </c>
      <c r="H494" s="6">
        <v>5</v>
      </c>
      <c r="I494" s="6">
        <v>375</v>
      </c>
      <c r="J494" t="s">
        <v>7</v>
      </c>
      <c r="K494" s="8">
        <v>324</v>
      </c>
      <c r="L494" s="6">
        <v>19</v>
      </c>
      <c r="M494" t="s">
        <v>7</v>
      </c>
      <c r="N494" s="8">
        <v>13</v>
      </c>
    </row>
    <row r="495" spans="1:18" x14ac:dyDescent="0.3">
      <c r="A495" s="9" t="str">
        <f t="shared" si="16"/>
        <v>SG Stutensee-Weingarten 2_mJD</v>
      </c>
      <c r="B495" s="9" t="s">
        <v>114</v>
      </c>
      <c r="C495" s="6">
        <v>5</v>
      </c>
      <c r="D495" t="s">
        <v>196</v>
      </c>
      <c r="E495" s="6">
        <v>16</v>
      </c>
      <c r="F495" s="6">
        <v>7</v>
      </c>
      <c r="G495" s="6">
        <v>1</v>
      </c>
      <c r="H495" s="6">
        <v>8</v>
      </c>
      <c r="I495" s="6">
        <v>288</v>
      </c>
      <c r="J495" t="s">
        <v>7</v>
      </c>
      <c r="K495" s="8">
        <v>342</v>
      </c>
      <c r="L495" s="6">
        <v>15</v>
      </c>
      <c r="M495" t="s">
        <v>7</v>
      </c>
      <c r="N495" s="8">
        <v>17</v>
      </c>
      <c r="P495" s="5"/>
      <c r="Q495" s="5"/>
      <c r="R495" s="5"/>
    </row>
    <row r="496" spans="1:18" x14ac:dyDescent="0.3">
      <c r="A496" s="9" t="str">
        <f t="shared" si="16"/>
        <v>HSG Walzbachtal 2_mJD</v>
      </c>
      <c r="B496" s="9" t="s">
        <v>114</v>
      </c>
      <c r="C496" s="6">
        <v>6</v>
      </c>
      <c r="D496" t="s">
        <v>191</v>
      </c>
      <c r="E496" s="6">
        <v>16</v>
      </c>
      <c r="F496" s="6">
        <v>5</v>
      </c>
      <c r="G496" s="6">
        <v>1</v>
      </c>
      <c r="H496" s="6">
        <v>10</v>
      </c>
      <c r="I496" s="6">
        <v>269</v>
      </c>
      <c r="J496" t="s">
        <v>7</v>
      </c>
      <c r="K496" s="8">
        <v>304</v>
      </c>
      <c r="L496" s="6">
        <v>11</v>
      </c>
      <c r="M496" t="s">
        <v>7</v>
      </c>
      <c r="N496" s="8">
        <v>21</v>
      </c>
      <c r="P496" s="6"/>
      <c r="Q496" s="6"/>
      <c r="R496" s="6"/>
    </row>
    <row r="497" spans="1:18" x14ac:dyDescent="0.3">
      <c r="A497" s="9" t="str">
        <f t="shared" si="16"/>
        <v>TV Calmbach_mJD</v>
      </c>
      <c r="B497" s="9" t="s">
        <v>114</v>
      </c>
      <c r="C497" s="6">
        <v>7</v>
      </c>
      <c r="D497" t="s">
        <v>202</v>
      </c>
      <c r="E497" s="6">
        <v>16</v>
      </c>
      <c r="F497" s="6">
        <v>4</v>
      </c>
      <c r="G497" s="6">
        <v>0</v>
      </c>
      <c r="H497" s="6">
        <v>12</v>
      </c>
      <c r="I497" s="6">
        <v>218</v>
      </c>
      <c r="J497" t="s">
        <v>7</v>
      </c>
      <c r="K497" s="8">
        <v>297</v>
      </c>
      <c r="L497" s="6">
        <v>8</v>
      </c>
      <c r="M497" t="s">
        <v>7</v>
      </c>
      <c r="N497" s="8">
        <v>24</v>
      </c>
      <c r="P497" s="6"/>
      <c r="Q497" s="6"/>
      <c r="R497" s="6"/>
    </row>
    <row r="498" spans="1:18" x14ac:dyDescent="0.3">
      <c r="A498" s="9" t="str">
        <f t="shared" si="16"/>
        <v>HSG Bruchsal/Untergrombach_mJD</v>
      </c>
      <c r="B498" s="9" t="s">
        <v>114</v>
      </c>
      <c r="C498" s="6">
        <v>8</v>
      </c>
      <c r="D498" t="s">
        <v>182</v>
      </c>
      <c r="E498" s="6">
        <v>16</v>
      </c>
      <c r="F498" s="6">
        <v>3</v>
      </c>
      <c r="G498" s="6">
        <v>1</v>
      </c>
      <c r="H498" s="6">
        <v>12</v>
      </c>
      <c r="I498" s="6">
        <v>336</v>
      </c>
      <c r="J498" t="s">
        <v>7</v>
      </c>
      <c r="K498" s="8">
        <v>378</v>
      </c>
      <c r="L498" s="6">
        <v>7</v>
      </c>
      <c r="M498" t="s">
        <v>7</v>
      </c>
      <c r="N498" s="8">
        <v>25</v>
      </c>
      <c r="P498" s="6"/>
      <c r="Q498" s="6"/>
      <c r="R498" s="6"/>
    </row>
    <row r="499" spans="1:18" x14ac:dyDescent="0.3">
      <c r="A499" s="9" t="str">
        <f t="shared" si="16"/>
        <v>ASG Eggenstein-Leopoldshafen 2_mJD</v>
      </c>
      <c r="B499" s="9" t="s">
        <v>114</v>
      </c>
      <c r="C499" s="6">
        <v>9</v>
      </c>
      <c r="D499" t="s">
        <v>658</v>
      </c>
      <c r="E499" s="6">
        <v>16</v>
      </c>
      <c r="F499" s="6">
        <v>2</v>
      </c>
      <c r="G499" s="6">
        <v>0</v>
      </c>
      <c r="H499" s="6">
        <v>14</v>
      </c>
      <c r="I499" s="6">
        <v>196</v>
      </c>
      <c r="J499" t="s">
        <v>7</v>
      </c>
      <c r="K499" s="8">
        <v>348</v>
      </c>
      <c r="L499" s="6">
        <v>4</v>
      </c>
      <c r="M499" t="s">
        <v>7</v>
      </c>
      <c r="N499" s="8">
        <v>28</v>
      </c>
      <c r="P499" s="6"/>
      <c r="Q499" s="6"/>
      <c r="R499" s="6"/>
    </row>
    <row r="500" spans="1:18" x14ac:dyDescent="0.3">
      <c r="A500" s="9" t="str">
        <f t="shared" si="16"/>
        <v>_</v>
      </c>
      <c r="P500" s="6"/>
      <c r="Q500" s="6"/>
      <c r="R500" s="6"/>
    </row>
    <row r="501" spans="1:18" ht="15.6" x14ac:dyDescent="0.35">
      <c r="A501" s="9" t="str">
        <f t="shared" si="16"/>
        <v>_</v>
      </c>
      <c r="C501" s="32" t="s">
        <v>659</v>
      </c>
      <c r="P501" s="6"/>
      <c r="Q501" s="6"/>
      <c r="R501" s="6"/>
    </row>
    <row r="502" spans="1:18" x14ac:dyDescent="0.3">
      <c r="A502" s="9" t="str">
        <f t="shared" si="16"/>
        <v>_</v>
      </c>
      <c r="E502" s="34" t="s">
        <v>1</v>
      </c>
      <c r="F502" s="34" t="s">
        <v>2</v>
      </c>
      <c r="G502" s="34" t="s">
        <v>3</v>
      </c>
      <c r="H502" s="34" t="s">
        <v>4</v>
      </c>
      <c r="J502" s="35" t="s">
        <v>5</v>
      </c>
      <c r="M502" s="35" t="s">
        <v>6</v>
      </c>
      <c r="P502" s="6"/>
      <c r="Q502" s="6"/>
      <c r="R502" s="6"/>
    </row>
    <row r="503" spans="1:18" x14ac:dyDescent="0.3">
      <c r="A503" s="9" t="str">
        <f t="shared" si="16"/>
        <v>TV Ispringen_mJD</v>
      </c>
      <c r="B503" s="9" t="s">
        <v>115</v>
      </c>
      <c r="C503" s="6">
        <v>1</v>
      </c>
      <c r="D503" t="s">
        <v>186</v>
      </c>
      <c r="E503" s="6">
        <v>12</v>
      </c>
      <c r="F503" s="6">
        <v>11</v>
      </c>
      <c r="G503" s="6">
        <v>0</v>
      </c>
      <c r="H503" s="6">
        <v>1</v>
      </c>
      <c r="I503" s="6">
        <v>267</v>
      </c>
      <c r="J503" t="s">
        <v>7</v>
      </c>
      <c r="K503" s="8">
        <v>146</v>
      </c>
      <c r="L503" s="6">
        <v>22</v>
      </c>
      <c r="M503" t="s">
        <v>7</v>
      </c>
      <c r="N503" s="8">
        <v>2</v>
      </c>
    </row>
    <row r="504" spans="1:18" x14ac:dyDescent="0.3">
      <c r="A504" s="9" t="str">
        <f t="shared" si="16"/>
        <v>HC Neuenbürg 2000_mJD</v>
      </c>
      <c r="B504" s="9" t="s">
        <v>115</v>
      </c>
      <c r="C504" s="6">
        <v>2</v>
      </c>
      <c r="D504" t="s">
        <v>201</v>
      </c>
      <c r="E504" s="6">
        <v>12</v>
      </c>
      <c r="F504" s="6">
        <v>9</v>
      </c>
      <c r="G504" s="6">
        <v>1</v>
      </c>
      <c r="H504" s="6">
        <v>2</v>
      </c>
      <c r="I504" s="6">
        <v>239</v>
      </c>
      <c r="J504" t="s">
        <v>7</v>
      </c>
      <c r="K504" s="8">
        <v>151</v>
      </c>
      <c r="L504" s="6">
        <v>19</v>
      </c>
      <c r="M504" t="s">
        <v>7</v>
      </c>
      <c r="N504" s="8">
        <v>5</v>
      </c>
    </row>
    <row r="505" spans="1:18" x14ac:dyDescent="0.3">
      <c r="A505" s="9" t="str">
        <f t="shared" si="16"/>
        <v>JSG Niefern/Mühlacker_mJD</v>
      </c>
      <c r="B505" s="9" t="s">
        <v>115</v>
      </c>
      <c r="C505" s="6">
        <v>3</v>
      </c>
      <c r="D505" t="s">
        <v>181</v>
      </c>
      <c r="E505" s="6">
        <v>12</v>
      </c>
      <c r="F505" s="6">
        <v>4</v>
      </c>
      <c r="G505" s="6">
        <v>1</v>
      </c>
      <c r="H505" s="6">
        <v>7</v>
      </c>
      <c r="I505" s="6">
        <v>210</v>
      </c>
      <c r="J505" t="s">
        <v>7</v>
      </c>
      <c r="K505" s="8">
        <v>174</v>
      </c>
      <c r="L505" s="6">
        <v>9</v>
      </c>
      <c r="M505" t="s">
        <v>7</v>
      </c>
      <c r="N505" s="8">
        <v>15</v>
      </c>
      <c r="P505" s="5"/>
      <c r="Q505" s="5"/>
      <c r="R505" s="5"/>
    </row>
    <row r="506" spans="1:18" x14ac:dyDescent="0.3">
      <c r="A506" s="9" t="str">
        <f t="shared" ref="A506:A574" si="17">CONCATENATE(D506,"_",LEFT(B506,3))</f>
        <v>TV Birkenfeld_mJD</v>
      </c>
      <c r="B506" s="9" t="s">
        <v>115</v>
      </c>
      <c r="C506" s="6">
        <v>4</v>
      </c>
      <c r="D506" t="s">
        <v>245</v>
      </c>
      <c r="E506" s="6">
        <v>11</v>
      </c>
      <c r="F506" s="6">
        <v>3</v>
      </c>
      <c r="G506" s="6">
        <v>1</v>
      </c>
      <c r="H506" s="6">
        <v>7</v>
      </c>
      <c r="I506" s="6">
        <v>121</v>
      </c>
      <c r="J506" t="s">
        <v>7</v>
      </c>
      <c r="K506" s="8">
        <v>169</v>
      </c>
      <c r="L506" s="6">
        <v>7</v>
      </c>
      <c r="M506" t="s">
        <v>7</v>
      </c>
      <c r="N506" s="8">
        <v>15</v>
      </c>
      <c r="P506" s="6"/>
      <c r="Q506" s="6"/>
      <c r="R506" s="6"/>
    </row>
    <row r="507" spans="1:18" x14ac:dyDescent="0.3">
      <c r="A507" s="9" t="str">
        <f t="shared" si="17"/>
        <v>TB Pforzheim_mJD</v>
      </c>
      <c r="B507" s="9" t="s">
        <v>115</v>
      </c>
      <c r="C507" s="6">
        <v>5</v>
      </c>
      <c r="D507" t="s">
        <v>35</v>
      </c>
      <c r="E507" s="6">
        <v>11</v>
      </c>
      <c r="F507" s="6">
        <v>0</v>
      </c>
      <c r="G507" s="6">
        <v>1</v>
      </c>
      <c r="H507" s="6">
        <v>10</v>
      </c>
      <c r="I507" s="6">
        <v>78</v>
      </c>
      <c r="J507" t="s">
        <v>7</v>
      </c>
      <c r="K507" s="8">
        <v>275</v>
      </c>
      <c r="L507" s="6">
        <v>1</v>
      </c>
      <c r="M507" t="s">
        <v>7</v>
      </c>
      <c r="N507" s="8">
        <v>21</v>
      </c>
      <c r="P507" s="6"/>
      <c r="Q507" s="6"/>
      <c r="R507" s="6"/>
    </row>
    <row r="508" spans="1:18" x14ac:dyDescent="0.3">
      <c r="A508" s="9" t="str">
        <f t="shared" si="17"/>
        <v>_</v>
      </c>
      <c r="C508" s="6"/>
      <c r="E508" s="6"/>
      <c r="F508" s="6"/>
      <c r="G508" s="6"/>
      <c r="H508" s="6"/>
      <c r="I508" s="6"/>
      <c r="K508" s="8"/>
      <c r="L508" s="6"/>
      <c r="N508" s="8"/>
      <c r="P508" s="6"/>
      <c r="Q508" s="6"/>
      <c r="R508" s="6"/>
    </row>
    <row r="509" spans="1:18" ht="15.6" x14ac:dyDescent="0.35">
      <c r="A509" s="9" t="str">
        <f t="shared" si="17"/>
        <v>_</v>
      </c>
      <c r="C509" s="32" t="s">
        <v>660</v>
      </c>
      <c r="P509" s="6"/>
      <c r="Q509" s="6"/>
      <c r="R509" s="6"/>
    </row>
    <row r="510" spans="1:18" x14ac:dyDescent="0.3">
      <c r="A510" s="9" t="str">
        <f t="shared" si="17"/>
        <v>_</v>
      </c>
      <c r="E510" s="34" t="s">
        <v>1</v>
      </c>
      <c r="F510" s="34" t="s">
        <v>2</v>
      </c>
      <c r="G510" s="34" t="s">
        <v>3</v>
      </c>
      <c r="H510" s="34" t="s">
        <v>4</v>
      </c>
      <c r="J510" s="35" t="s">
        <v>5</v>
      </c>
      <c r="M510" s="35" t="s">
        <v>6</v>
      </c>
      <c r="P510" s="6"/>
      <c r="Q510" s="6"/>
      <c r="R510" s="6"/>
    </row>
    <row r="511" spans="1:18" x14ac:dyDescent="0.3">
      <c r="A511" s="9" t="str">
        <f t="shared" si="17"/>
        <v>Turnerschaft Mühlburg_mJD</v>
      </c>
      <c r="B511" s="9" t="s">
        <v>115</v>
      </c>
      <c r="C511" s="6">
        <v>1</v>
      </c>
      <c r="D511" t="s">
        <v>189</v>
      </c>
      <c r="E511" s="6">
        <v>6</v>
      </c>
      <c r="F511" s="6">
        <v>4</v>
      </c>
      <c r="G511" s="6">
        <v>2</v>
      </c>
      <c r="H511" s="6">
        <v>0</v>
      </c>
      <c r="I511" s="6">
        <v>107</v>
      </c>
      <c r="J511" t="s">
        <v>7</v>
      </c>
      <c r="K511" s="8">
        <v>70</v>
      </c>
      <c r="L511" s="6">
        <v>10</v>
      </c>
      <c r="M511" t="s">
        <v>7</v>
      </c>
      <c r="N511" s="8">
        <v>2</v>
      </c>
      <c r="P511" s="6"/>
      <c r="Q511" s="6"/>
      <c r="R511" s="6"/>
    </row>
    <row r="512" spans="1:18" x14ac:dyDescent="0.3">
      <c r="A512" s="9" t="str">
        <f t="shared" si="17"/>
        <v>Turnerschaft Durlach 2_mJD</v>
      </c>
      <c r="B512" s="9" t="s">
        <v>115</v>
      </c>
      <c r="C512" s="6">
        <v>2</v>
      </c>
      <c r="D512" t="s">
        <v>244</v>
      </c>
      <c r="E512" s="6">
        <v>6</v>
      </c>
      <c r="F512" s="6">
        <v>2</v>
      </c>
      <c r="G512" s="6">
        <v>2</v>
      </c>
      <c r="H512" s="6">
        <v>2</v>
      </c>
      <c r="I512" s="6">
        <v>101</v>
      </c>
      <c r="J512" t="s">
        <v>7</v>
      </c>
      <c r="K512" s="8">
        <v>72</v>
      </c>
      <c r="L512" s="6">
        <v>6</v>
      </c>
      <c r="M512" t="s">
        <v>7</v>
      </c>
      <c r="N512" s="8">
        <v>6</v>
      </c>
      <c r="P512" s="6"/>
      <c r="Q512" s="6"/>
      <c r="R512" s="6"/>
    </row>
    <row r="513" spans="1:18" x14ac:dyDescent="0.3">
      <c r="A513" s="9" t="str">
        <f t="shared" si="17"/>
        <v>HV Bad Schönborn_mJD</v>
      </c>
      <c r="B513" s="9" t="s">
        <v>115</v>
      </c>
      <c r="C513" s="6">
        <v>3</v>
      </c>
      <c r="D513" t="s">
        <v>32</v>
      </c>
      <c r="E513" s="6">
        <v>6</v>
      </c>
      <c r="F513" s="6">
        <v>1</v>
      </c>
      <c r="G513" s="6">
        <v>0</v>
      </c>
      <c r="H513" s="6">
        <v>5</v>
      </c>
      <c r="I513" s="6">
        <v>85</v>
      </c>
      <c r="J513" t="s">
        <v>7</v>
      </c>
      <c r="K513" s="8">
        <v>151</v>
      </c>
      <c r="L513" s="6">
        <v>2</v>
      </c>
      <c r="M513" t="s">
        <v>7</v>
      </c>
      <c r="N513" s="8">
        <v>10</v>
      </c>
      <c r="P513" s="6"/>
      <c r="Q513" s="6"/>
      <c r="R513" s="6"/>
    </row>
    <row r="514" spans="1:18" x14ac:dyDescent="0.3">
      <c r="A514" s="9" t="str">
        <f t="shared" si="17"/>
        <v>_</v>
      </c>
      <c r="P514" s="6"/>
      <c r="Q514" s="6"/>
      <c r="R514" s="6"/>
    </row>
    <row r="515" spans="1:18" ht="15.6" x14ac:dyDescent="0.35">
      <c r="A515" s="9" t="str">
        <f t="shared" si="17"/>
        <v>_</v>
      </c>
      <c r="C515" s="32" t="s">
        <v>246</v>
      </c>
      <c r="P515" s="6"/>
      <c r="Q515" s="6"/>
      <c r="R515" s="6"/>
    </row>
    <row r="516" spans="1:18" x14ac:dyDescent="0.3">
      <c r="A516" s="9" t="str">
        <f t="shared" si="17"/>
        <v>_</v>
      </c>
      <c r="E516" s="34" t="s">
        <v>1</v>
      </c>
      <c r="F516" s="34" t="s">
        <v>2</v>
      </c>
      <c r="G516" s="34" t="s">
        <v>3</v>
      </c>
      <c r="H516" s="34" t="s">
        <v>4</v>
      </c>
      <c r="J516" s="35" t="s">
        <v>5</v>
      </c>
      <c r="M516" s="35" t="s">
        <v>6</v>
      </c>
      <c r="P516" s="6"/>
      <c r="Q516" s="6"/>
      <c r="R516" s="6"/>
    </row>
    <row r="517" spans="1:18" x14ac:dyDescent="0.3">
      <c r="A517" s="9" t="str">
        <f t="shared" si="17"/>
        <v>Turnerschaft Durlach_wJA</v>
      </c>
      <c r="B517" s="9" t="s">
        <v>260</v>
      </c>
      <c r="C517" s="6">
        <v>1</v>
      </c>
      <c r="D517" t="s">
        <v>23</v>
      </c>
      <c r="E517" s="6">
        <v>5</v>
      </c>
      <c r="F517" s="6">
        <v>5</v>
      </c>
      <c r="G517" s="6">
        <v>0</v>
      </c>
      <c r="H517" s="6">
        <v>0</v>
      </c>
      <c r="I517" s="6">
        <v>143</v>
      </c>
      <c r="J517" t="s">
        <v>7</v>
      </c>
      <c r="K517" s="8">
        <v>102</v>
      </c>
      <c r="L517" s="6">
        <v>10</v>
      </c>
      <c r="M517" t="s">
        <v>7</v>
      </c>
      <c r="N517" s="8">
        <v>0</v>
      </c>
    </row>
    <row r="518" spans="1:18" x14ac:dyDescent="0.3">
      <c r="A518" s="9" t="str">
        <f t="shared" si="17"/>
        <v>SG Neuthard/Büchenau _wJA</v>
      </c>
      <c r="B518" s="9" t="s">
        <v>260</v>
      </c>
      <c r="C518" s="6">
        <v>2</v>
      </c>
      <c r="D518" t="s">
        <v>655</v>
      </c>
      <c r="E518" s="6">
        <v>6</v>
      </c>
      <c r="F518" s="6">
        <v>3</v>
      </c>
      <c r="G518" s="6">
        <v>0</v>
      </c>
      <c r="H518" s="6">
        <v>3</v>
      </c>
      <c r="I518" s="6">
        <v>168</v>
      </c>
      <c r="J518" t="s">
        <v>7</v>
      </c>
      <c r="K518" s="8">
        <v>173</v>
      </c>
      <c r="L518" s="6">
        <v>6</v>
      </c>
      <c r="M518" t="s">
        <v>7</v>
      </c>
      <c r="N518" s="8">
        <v>6</v>
      </c>
    </row>
    <row r="519" spans="1:18" x14ac:dyDescent="0.3">
      <c r="A519" s="9" t="str">
        <f t="shared" si="17"/>
        <v>HSG Bruchsal/Untergrombach_wJA</v>
      </c>
      <c r="B519" s="9" t="s">
        <v>260</v>
      </c>
      <c r="C519" s="6">
        <v>3</v>
      </c>
      <c r="D519" t="s">
        <v>182</v>
      </c>
      <c r="E519" s="6">
        <v>5</v>
      </c>
      <c r="F519" s="6">
        <v>0</v>
      </c>
      <c r="G519" s="6">
        <v>0</v>
      </c>
      <c r="H519" s="6">
        <v>5</v>
      </c>
      <c r="I519" s="6">
        <v>103</v>
      </c>
      <c r="J519" t="s">
        <v>7</v>
      </c>
      <c r="K519" s="8">
        <v>139</v>
      </c>
      <c r="L519" s="6">
        <v>0</v>
      </c>
      <c r="M519" t="s">
        <v>7</v>
      </c>
      <c r="N519" s="8">
        <v>10</v>
      </c>
      <c r="P519" s="5"/>
      <c r="Q519" s="5"/>
      <c r="R519" s="5"/>
    </row>
    <row r="520" spans="1:18" x14ac:dyDescent="0.3">
      <c r="A520" s="9" t="str">
        <f t="shared" si="17"/>
        <v>_</v>
      </c>
      <c r="P520" s="6"/>
      <c r="Q520" s="6"/>
      <c r="R520" s="6"/>
    </row>
    <row r="521" spans="1:18" ht="15.6" x14ac:dyDescent="0.35">
      <c r="A521" s="9" t="str">
        <f t="shared" si="17"/>
        <v>_</v>
      </c>
      <c r="C521" s="32" t="s">
        <v>247</v>
      </c>
      <c r="P521" s="6"/>
      <c r="Q521" s="6"/>
      <c r="R521" s="6"/>
    </row>
    <row r="522" spans="1:18" x14ac:dyDescent="0.3">
      <c r="A522" s="9" t="str">
        <f t="shared" si="17"/>
        <v>_</v>
      </c>
      <c r="E522" s="34" t="s">
        <v>1</v>
      </c>
      <c r="F522" s="34" t="s">
        <v>2</v>
      </c>
      <c r="G522" s="34" t="s">
        <v>3</v>
      </c>
      <c r="H522" s="34" t="s">
        <v>4</v>
      </c>
      <c r="J522" s="35" t="s">
        <v>5</v>
      </c>
      <c r="M522" s="35" t="s">
        <v>6</v>
      </c>
      <c r="P522" s="6"/>
      <c r="Q522" s="6"/>
      <c r="R522" s="6"/>
    </row>
    <row r="523" spans="1:18" x14ac:dyDescent="0.3">
      <c r="A523" s="9" t="str">
        <f t="shared" si="17"/>
        <v>ASG Eggenstein-Leopoldshafen_wJB</v>
      </c>
      <c r="B523" s="9" t="s">
        <v>261</v>
      </c>
      <c r="C523" s="6">
        <v>1</v>
      </c>
      <c r="D523" t="s">
        <v>204</v>
      </c>
      <c r="E523" s="6">
        <v>16</v>
      </c>
      <c r="F523" s="6">
        <v>15</v>
      </c>
      <c r="G523" s="6">
        <v>0</v>
      </c>
      <c r="H523" s="6">
        <v>1</v>
      </c>
      <c r="I523" s="6">
        <v>406</v>
      </c>
      <c r="J523" t="s">
        <v>7</v>
      </c>
      <c r="K523" s="8">
        <v>208</v>
      </c>
      <c r="L523" s="6">
        <v>30</v>
      </c>
      <c r="M523" t="s">
        <v>7</v>
      </c>
      <c r="N523" s="8">
        <v>2</v>
      </c>
      <c r="P523" s="6"/>
      <c r="Q523" s="6"/>
      <c r="R523" s="6"/>
    </row>
    <row r="524" spans="1:18" x14ac:dyDescent="0.3">
      <c r="A524" s="9" t="str">
        <f t="shared" si="17"/>
        <v>HSG Walzbachtal_wJB</v>
      </c>
      <c r="B524" s="9" t="s">
        <v>261</v>
      </c>
      <c r="C524" s="6">
        <v>2</v>
      </c>
      <c r="D524" t="s">
        <v>20</v>
      </c>
      <c r="E524" s="6">
        <v>16</v>
      </c>
      <c r="F524" s="6">
        <v>15</v>
      </c>
      <c r="G524" s="6">
        <v>0</v>
      </c>
      <c r="H524" s="6">
        <v>1</v>
      </c>
      <c r="I524" s="6">
        <v>365</v>
      </c>
      <c r="J524" t="s">
        <v>7</v>
      </c>
      <c r="K524" s="8">
        <v>227</v>
      </c>
      <c r="L524" s="6">
        <v>30</v>
      </c>
      <c r="M524" t="s">
        <v>7</v>
      </c>
      <c r="N524" s="8">
        <v>2</v>
      </c>
    </row>
    <row r="525" spans="1:18" x14ac:dyDescent="0.3">
      <c r="A525" s="9" t="str">
        <f t="shared" si="17"/>
        <v>TV Knielingen_wJB</v>
      </c>
      <c r="B525" s="9" t="s">
        <v>261</v>
      </c>
      <c r="C525" s="6">
        <v>3</v>
      </c>
      <c r="D525" t="s">
        <v>188</v>
      </c>
      <c r="E525" s="6">
        <v>16</v>
      </c>
      <c r="F525" s="6">
        <v>10</v>
      </c>
      <c r="G525" s="6">
        <v>1</v>
      </c>
      <c r="H525" s="6">
        <v>5</v>
      </c>
      <c r="I525" s="6">
        <v>218</v>
      </c>
      <c r="J525" t="s">
        <v>7</v>
      </c>
      <c r="K525" s="8">
        <v>240</v>
      </c>
      <c r="L525" s="6">
        <v>21</v>
      </c>
      <c r="M525" t="s">
        <v>7</v>
      </c>
      <c r="N525" s="8">
        <v>11</v>
      </c>
    </row>
    <row r="526" spans="1:18" x14ac:dyDescent="0.3">
      <c r="A526" s="9" t="str">
        <f t="shared" si="17"/>
        <v>Rhein-Neckar Löwen_wJB</v>
      </c>
      <c r="B526" s="9" t="s">
        <v>261</v>
      </c>
      <c r="C526" s="6">
        <v>4</v>
      </c>
      <c r="D526" t="s">
        <v>13</v>
      </c>
      <c r="E526" s="6">
        <v>15</v>
      </c>
      <c r="F526" s="6">
        <v>10</v>
      </c>
      <c r="G526" s="6">
        <v>0</v>
      </c>
      <c r="H526" s="6">
        <v>5</v>
      </c>
      <c r="I526" s="6">
        <v>354</v>
      </c>
      <c r="J526" t="s">
        <v>7</v>
      </c>
      <c r="K526" s="8">
        <v>297</v>
      </c>
      <c r="L526" s="6">
        <v>20</v>
      </c>
      <c r="M526" t="s">
        <v>7</v>
      </c>
      <c r="N526" s="8">
        <v>10</v>
      </c>
      <c r="P526" s="5"/>
      <c r="Q526" s="5"/>
      <c r="R526" s="5"/>
    </row>
    <row r="527" spans="1:18" x14ac:dyDescent="0.3">
      <c r="A527" s="9" t="str">
        <f t="shared" si="17"/>
        <v>ASG Ispringen/Pforzheim_wJB</v>
      </c>
      <c r="B527" s="9" t="s">
        <v>261</v>
      </c>
      <c r="C527" s="6">
        <v>5</v>
      </c>
      <c r="D527" t="s">
        <v>248</v>
      </c>
      <c r="E527" s="6">
        <v>15</v>
      </c>
      <c r="F527" s="6">
        <v>5</v>
      </c>
      <c r="G527" s="6">
        <v>1</v>
      </c>
      <c r="H527" s="6">
        <v>9</v>
      </c>
      <c r="I527" s="6">
        <v>240</v>
      </c>
      <c r="J527" t="s">
        <v>7</v>
      </c>
      <c r="K527" s="8">
        <v>295</v>
      </c>
      <c r="L527" s="6">
        <v>11</v>
      </c>
      <c r="M527" t="s">
        <v>7</v>
      </c>
      <c r="N527" s="8">
        <v>19</v>
      </c>
      <c r="P527" s="6"/>
      <c r="Q527" s="6"/>
      <c r="R527" s="6"/>
    </row>
    <row r="528" spans="1:18" x14ac:dyDescent="0.3">
      <c r="A528" s="9" t="str">
        <f t="shared" si="17"/>
        <v>Turnerschaft Mühlburg_wJB</v>
      </c>
      <c r="B528" s="9" t="s">
        <v>261</v>
      </c>
      <c r="C528" s="6">
        <v>6</v>
      </c>
      <c r="D528" t="s">
        <v>189</v>
      </c>
      <c r="E528" s="6">
        <v>16</v>
      </c>
      <c r="F528" s="6">
        <v>4</v>
      </c>
      <c r="G528" s="6">
        <v>1</v>
      </c>
      <c r="H528" s="6">
        <v>11</v>
      </c>
      <c r="I528" s="6">
        <v>282</v>
      </c>
      <c r="J528" t="s">
        <v>7</v>
      </c>
      <c r="K528" s="8">
        <v>337</v>
      </c>
      <c r="L528" s="6">
        <v>9</v>
      </c>
      <c r="M528" t="s">
        <v>7</v>
      </c>
      <c r="N528" s="8">
        <v>23</v>
      </c>
      <c r="P528" s="6"/>
      <c r="Q528" s="6"/>
      <c r="R528" s="6"/>
    </row>
    <row r="529" spans="1:18" x14ac:dyDescent="0.3">
      <c r="A529" s="9" t="str">
        <f t="shared" si="17"/>
        <v>SG Heidelsheim/Helmsheim/Gondelsheim_wJB</v>
      </c>
      <c r="B529" s="9" t="s">
        <v>261</v>
      </c>
      <c r="C529" s="6">
        <v>7</v>
      </c>
      <c r="D529" t="s">
        <v>24</v>
      </c>
      <c r="E529" s="6">
        <v>16</v>
      </c>
      <c r="F529" s="6">
        <v>4</v>
      </c>
      <c r="G529" s="6">
        <v>1</v>
      </c>
      <c r="H529" s="6">
        <v>11</v>
      </c>
      <c r="I529" s="6">
        <v>241</v>
      </c>
      <c r="J529" t="s">
        <v>7</v>
      </c>
      <c r="K529" s="8">
        <v>347</v>
      </c>
      <c r="L529" s="6">
        <v>9</v>
      </c>
      <c r="M529" t="s">
        <v>7</v>
      </c>
      <c r="N529" s="8">
        <v>23</v>
      </c>
      <c r="P529" s="6"/>
      <c r="Q529" s="6"/>
      <c r="R529" s="6"/>
    </row>
    <row r="530" spans="1:18" x14ac:dyDescent="0.3">
      <c r="A530" s="9" t="str">
        <f t="shared" si="17"/>
        <v>JSG Enztal_wJB</v>
      </c>
      <c r="B530" s="9" t="s">
        <v>261</v>
      </c>
      <c r="C530" s="6">
        <v>8</v>
      </c>
      <c r="D530" t="s">
        <v>62</v>
      </c>
      <c r="E530" s="6">
        <v>16</v>
      </c>
      <c r="F530" s="6">
        <v>3</v>
      </c>
      <c r="G530" s="6">
        <v>1</v>
      </c>
      <c r="H530" s="6">
        <v>12</v>
      </c>
      <c r="I530" s="6">
        <v>221</v>
      </c>
      <c r="J530" t="s">
        <v>7</v>
      </c>
      <c r="K530" s="8">
        <v>278</v>
      </c>
      <c r="L530" s="6">
        <v>7</v>
      </c>
      <c r="M530" t="s">
        <v>7</v>
      </c>
      <c r="N530" s="8">
        <v>25</v>
      </c>
      <c r="P530" s="6"/>
      <c r="Q530" s="6"/>
      <c r="R530" s="6"/>
    </row>
    <row r="531" spans="1:18" x14ac:dyDescent="0.3">
      <c r="A531" s="9" t="str">
        <f t="shared" si="17"/>
        <v>SG Stutensee-Weingarten_wJB</v>
      </c>
      <c r="B531" s="9" t="s">
        <v>261</v>
      </c>
      <c r="C531" s="6">
        <v>9</v>
      </c>
      <c r="D531" t="s">
        <v>11</v>
      </c>
      <c r="E531" s="6">
        <v>16</v>
      </c>
      <c r="F531" s="6">
        <v>2</v>
      </c>
      <c r="G531" s="6">
        <v>1</v>
      </c>
      <c r="H531" s="6">
        <v>13</v>
      </c>
      <c r="I531" s="6">
        <v>236</v>
      </c>
      <c r="J531" t="s">
        <v>7</v>
      </c>
      <c r="K531" s="8">
        <v>334</v>
      </c>
      <c r="L531" s="6">
        <v>5</v>
      </c>
      <c r="M531" t="s">
        <v>7</v>
      </c>
      <c r="N531" s="8">
        <v>27</v>
      </c>
      <c r="P531" s="6"/>
      <c r="Q531" s="6"/>
      <c r="R531" s="6"/>
    </row>
    <row r="532" spans="1:18" x14ac:dyDescent="0.3">
      <c r="A532" s="9" t="str">
        <f t="shared" si="17"/>
        <v>_</v>
      </c>
      <c r="P532" s="6"/>
      <c r="Q532" s="6"/>
      <c r="R532" s="6"/>
    </row>
    <row r="533" spans="1:18" ht="15.6" x14ac:dyDescent="0.35">
      <c r="A533" s="9" t="str">
        <f t="shared" si="17"/>
        <v>_</v>
      </c>
      <c r="C533" s="32" t="s">
        <v>249</v>
      </c>
      <c r="P533" s="6"/>
      <c r="Q533" s="6"/>
      <c r="R533" s="6"/>
    </row>
    <row r="534" spans="1:18" x14ac:dyDescent="0.3">
      <c r="A534" s="9" t="str">
        <f t="shared" si="17"/>
        <v>_</v>
      </c>
      <c r="E534" s="34" t="s">
        <v>1</v>
      </c>
      <c r="F534" s="34" t="s">
        <v>2</v>
      </c>
      <c r="G534" s="34" t="s">
        <v>3</v>
      </c>
      <c r="H534" s="34" t="s">
        <v>4</v>
      </c>
      <c r="J534" s="35" t="s">
        <v>5</v>
      </c>
      <c r="M534" s="35" t="s">
        <v>6</v>
      </c>
      <c r="P534" s="6"/>
      <c r="Q534" s="6"/>
      <c r="R534" s="6"/>
    </row>
    <row r="535" spans="1:18" x14ac:dyDescent="0.3">
      <c r="A535" s="9" t="str">
        <f t="shared" si="17"/>
        <v>HSG Ettlingen_wJC</v>
      </c>
      <c r="B535" s="9" t="s">
        <v>262</v>
      </c>
      <c r="C535" s="6">
        <v>1</v>
      </c>
      <c r="D535" t="s">
        <v>14</v>
      </c>
      <c r="E535" s="6">
        <v>14</v>
      </c>
      <c r="F535" s="6">
        <v>14</v>
      </c>
      <c r="G535" s="6">
        <v>0</v>
      </c>
      <c r="H535" s="6">
        <v>0</v>
      </c>
      <c r="I535" s="6">
        <v>418</v>
      </c>
      <c r="J535" t="s">
        <v>7</v>
      </c>
      <c r="K535" s="8">
        <v>271</v>
      </c>
      <c r="L535" s="6">
        <v>28</v>
      </c>
      <c r="M535" t="s">
        <v>7</v>
      </c>
      <c r="N535" s="8">
        <v>0</v>
      </c>
      <c r="P535" s="6"/>
      <c r="Q535" s="6"/>
      <c r="R535" s="6"/>
    </row>
    <row r="536" spans="1:18" x14ac:dyDescent="0.3">
      <c r="A536" s="9" t="str">
        <f t="shared" si="17"/>
        <v>SG Stutensee-Weingarten_wJC</v>
      </c>
      <c r="B536" s="9" t="s">
        <v>262</v>
      </c>
      <c r="C536" s="6">
        <v>2</v>
      </c>
      <c r="D536" t="s">
        <v>11</v>
      </c>
      <c r="E536" s="6">
        <v>14</v>
      </c>
      <c r="F536" s="6">
        <v>10</v>
      </c>
      <c r="G536" s="6">
        <v>1</v>
      </c>
      <c r="H536" s="6">
        <v>3</v>
      </c>
      <c r="I536" s="6">
        <v>415</v>
      </c>
      <c r="J536" t="s">
        <v>7</v>
      </c>
      <c r="K536" s="8">
        <v>354</v>
      </c>
      <c r="L536" s="6">
        <v>21</v>
      </c>
      <c r="M536" t="s">
        <v>7</v>
      </c>
      <c r="N536" s="8">
        <v>7</v>
      </c>
    </row>
    <row r="537" spans="1:18" x14ac:dyDescent="0.3">
      <c r="A537" s="9" t="str">
        <f t="shared" si="17"/>
        <v>TSV Rintheim_wJC</v>
      </c>
      <c r="B537" s="9" t="s">
        <v>262</v>
      </c>
      <c r="C537" s="6">
        <v>3</v>
      </c>
      <c r="D537" t="s">
        <v>9</v>
      </c>
      <c r="E537" s="6">
        <v>14</v>
      </c>
      <c r="F537" s="6">
        <v>8</v>
      </c>
      <c r="G537" s="6">
        <v>2</v>
      </c>
      <c r="H537" s="6">
        <v>4</v>
      </c>
      <c r="I537" s="6">
        <v>321</v>
      </c>
      <c r="J537" t="s">
        <v>7</v>
      </c>
      <c r="K537" s="8">
        <v>297</v>
      </c>
      <c r="L537" s="6">
        <v>18</v>
      </c>
      <c r="M537" t="s">
        <v>7</v>
      </c>
      <c r="N537" s="8">
        <v>10</v>
      </c>
    </row>
    <row r="538" spans="1:18" x14ac:dyDescent="0.3">
      <c r="A538" s="9" t="str">
        <f t="shared" si="17"/>
        <v>Rhein-Neckar Löwen_wJC</v>
      </c>
      <c r="B538" s="9" t="s">
        <v>262</v>
      </c>
      <c r="C538" s="6">
        <v>4</v>
      </c>
      <c r="D538" t="s">
        <v>13</v>
      </c>
      <c r="E538" s="6">
        <v>14</v>
      </c>
      <c r="F538" s="6">
        <v>6</v>
      </c>
      <c r="G538" s="6">
        <v>3</v>
      </c>
      <c r="H538" s="6">
        <v>5</v>
      </c>
      <c r="I538" s="6">
        <v>334</v>
      </c>
      <c r="J538" t="s">
        <v>7</v>
      </c>
      <c r="K538" s="8">
        <v>327</v>
      </c>
      <c r="L538" s="6">
        <v>15</v>
      </c>
      <c r="M538" t="s">
        <v>7</v>
      </c>
      <c r="N538" s="8">
        <v>13</v>
      </c>
      <c r="P538" s="5"/>
      <c r="Q538" s="5"/>
      <c r="R538" s="5"/>
    </row>
    <row r="539" spans="1:18" x14ac:dyDescent="0.3">
      <c r="A539" s="9" t="str">
        <f t="shared" si="17"/>
        <v>Post Südstadt Karlsruhe_wJC</v>
      </c>
      <c r="B539" s="9" t="s">
        <v>262</v>
      </c>
      <c r="C539" s="6">
        <v>5</v>
      </c>
      <c r="D539" t="s">
        <v>25</v>
      </c>
      <c r="E539" s="6">
        <v>14</v>
      </c>
      <c r="F539" s="6">
        <v>7</v>
      </c>
      <c r="G539" s="6">
        <v>0</v>
      </c>
      <c r="H539" s="6">
        <v>7</v>
      </c>
      <c r="I539" s="6">
        <v>324</v>
      </c>
      <c r="J539" t="s">
        <v>7</v>
      </c>
      <c r="K539" s="8">
        <v>325</v>
      </c>
      <c r="L539" s="6">
        <v>14</v>
      </c>
      <c r="M539" t="s">
        <v>7</v>
      </c>
      <c r="N539" s="8">
        <v>14</v>
      </c>
      <c r="P539" s="6"/>
      <c r="Q539" s="6"/>
      <c r="R539" s="6"/>
    </row>
    <row r="540" spans="1:18" x14ac:dyDescent="0.3">
      <c r="A540" s="9" t="str">
        <f t="shared" si="17"/>
        <v>WSG Ispringen/Pforzheim_wJC</v>
      </c>
      <c r="B540" s="9" t="s">
        <v>262</v>
      </c>
      <c r="C540" s="6">
        <v>6</v>
      </c>
      <c r="D540" t="s">
        <v>251</v>
      </c>
      <c r="E540" s="6">
        <v>14</v>
      </c>
      <c r="F540" s="6">
        <v>3</v>
      </c>
      <c r="G540" s="6">
        <v>2</v>
      </c>
      <c r="H540" s="6">
        <v>9</v>
      </c>
      <c r="I540" s="6">
        <v>310</v>
      </c>
      <c r="J540" t="s">
        <v>7</v>
      </c>
      <c r="K540" s="8">
        <v>346</v>
      </c>
      <c r="L540" s="6">
        <v>8</v>
      </c>
      <c r="M540" t="s">
        <v>7</v>
      </c>
      <c r="N540" s="8">
        <v>20</v>
      </c>
      <c r="P540" s="6"/>
      <c r="Q540" s="6"/>
      <c r="R540" s="6"/>
    </row>
    <row r="541" spans="1:18" x14ac:dyDescent="0.3">
      <c r="A541" s="9" t="str">
        <f t="shared" ref="A541:A542" si="18">CONCATENATE(D541,"_",LEFT(B541,3))</f>
        <v>SV Langensteinbach_wJC</v>
      </c>
      <c r="B541" s="9" t="s">
        <v>262</v>
      </c>
      <c r="C541" s="6">
        <v>7</v>
      </c>
      <c r="D541" t="s">
        <v>184</v>
      </c>
      <c r="E541" s="6">
        <v>14</v>
      </c>
      <c r="F541" s="6">
        <v>3</v>
      </c>
      <c r="G541" s="6">
        <v>1</v>
      </c>
      <c r="H541" s="6">
        <v>10</v>
      </c>
      <c r="I541" s="6">
        <v>314</v>
      </c>
      <c r="J541" t="s">
        <v>7</v>
      </c>
      <c r="K541" s="8">
        <v>343</v>
      </c>
      <c r="L541" s="6">
        <v>7</v>
      </c>
      <c r="M541" t="s">
        <v>7</v>
      </c>
      <c r="N541" s="8">
        <v>21</v>
      </c>
      <c r="P541" s="6"/>
      <c r="Q541" s="6"/>
      <c r="R541" s="6"/>
    </row>
    <row r="542" spans="1:18" x14ac:dyDescent="0.3">
      <c r="A542" s="9" t="str">
        <f t="shared" si="18"/>
        <v>TB Pforzheim_wJC</v>
      </c>
      <c r="B542" s="9" t="s">
        <v>262</v>
      </c>
      <c r="C542" s="6">
        <v>8</v>
      </c>
      <c r="D542" t="s">
        <v>35</v>
      </c>
      <c r="E542" s="6">
        <v>14</v>
      </c>
      <c r="F542" s="6">
        <v>0</v>
      </c>
      <c r="G542" s="6">
        <v>1</v>
      </c>
      <c r="H542" s="6">
        <v>13</v>
      </c>
      <c r="I542" s="6">
        <v>159</v>
      </c>
      <c r="J542" t="s">
        <v>7</v>
      </c>
      <c r="K542" s="8">
        <v>332</v>
      </c>
      <c r="L542" s="6">
        <v>1</v>
      </c>
      <c r="M542" t="s">
        <v>7</v>
      </c>
      <c r="N542" s="8">
        <v>27</v>
      </c>
      <c r="P542" s="6"/>
      <c r="Q542" s="6"/>
      <c r="R542" s="6"/>
    </row>
    <row r="543" spans="1:18" x14ac:dyDescent="0.3">
      <c r="A543" s="9" t="str">
        <f t="shared" si="17"/>
        <v>_</v>
      </c>
      <c r="P543" s="6"/>
      <c r="Q543" s="6"/>
      <c r="R543" s="6"/>
    </row>
    <row r="544" spans="1:18" ht="15.6" x14ac:dyDescent="0.35">
      <c r="A544" s="9" t="str">
        <f t="shared" si="17"/>
        <v>_</v>
      </c>
      <c r="C544" s="32" t="s">
        <v>198</v>
      </c>
      <c r="P544" s="6"/>
      <c r="Q544" s="6"/>
      <c r="R544" s="6"/>
    </row>
    <row r="545" spans="1:18" x14ac:dyDescent="0.3">
      <c r="A545" s="9" t="str">
        <f t="shared" si="17"/>
        <v>_</v>
      </c>
      <c r="E545" s="34" t="s">
        <v>1</v>
      </c>
      <c r="F545" s="34" t="s">
        <v>2</v>
      </c>
      <c r="G545" s="34" t="s">
        <v>3</v>
      </c>
      <c r="H545" s="34" t="s">
        <v>4</v>
      </c>
      <c r="J545" s="35" t="s">
        <v>5</v>
      </c>
      <c r="M545" s="35" t="s">
        <v>6</v>
      </c>
      <c r="P545" s="6"/>
      <c r="Q545" s="6"/>
      <c r="R545" s="6"/>
    </row>
    <row r="546" spans="1:18" x14ac:dyDescent="0.3">
      <c r="A546" s="9" t="str">
        <f t="shared" si="17"/>
        <v>Turnerschaft Mühlburg_wJC</v>
      </c>
      <c r="B546" s="9" t="s">
        <v>117</v>
      </c>
      <c r="C546" s="6">
        <v>1</v>
      </c>
      <c r="D546" t="s">
        <v>189</v>
      </c>
      <c r="E546" s="6">
        <v>12</v>
      </c>
      <c r="F546" s="6">
        <v>12</v>
      </c>
      <c r="G546" s="6">
        <v>0</v>
      </c>
      <c r="H546" s="6">
        <v>0</v>
      </c>
      <c r="I546" s="6">
        <v>329</v>
      </c>
      <c r="J546" t="s">
        <v>7</v>
      </c>
      <c r="K546" s="8">
        <v>149</v>
      </c>
      <c r="L546" s="6">
        <v>24</v>
      </c>
      <c r="M546" t="s">
        <v>7</v>
      </c>
      <c r="N546" s="8">
        <v>0</v>
      </c>
      <c r="P546" s="6"/>
      <c r="Q546" s="6"/>
      <c r="R546" s="6"/>
    </row>
    <row r="547" spans="1:18" x14ac:dyDescent="0.3">
      <c r="A547" s="9" t="str">
        <f t="shared" si="17"/>
        <v>HSG Walzbachtal 2_wJC</v>
      </c>
      <c r="B547" s="9" t="s">
        <v>117</v>
      </c>
      <c r="C547" s="6">
        <v>2</v>
      </c>
      <c r="D547" t="s">
        <v>191</v>
      </c>
      <c r="E547" s="6">
        <v>11</v>
      </c>
      <c r="F547" s="6">
        <v>8</v>
      </c>
      <c r="G547" s="6">
        <v>0</v>
      </c>
      <c r="H547" s="6">
        <v>3</v>
      </c>
      <c r="I547" s="6">
        <v>282</v>
      </c>
      <c r="J547" t="s">
        <v>7</v>
      </c>
      <c r="K547" s="8">
        <v>215</v>
      </c>
      <c r="L547" s="6">
        <v>16</v>
      </c>
      <c r="M547" t="s">
        <v>7</v>
      </c>
      <c r="N547" s="8">
        <v>6</v>
      </c>
      <c r="P547" s="6"/>
      <c r="Q547" s="6"/>
      <c r="R547" s="6"/>
    </row>
    <row r="548" spans="1:18" x14ac:dyDescent="0.3">
      <c r="A548" s="9" t="str">
        <f t="shared" si="17"/>
        <v>TG Neureut_wJC</v>
      </c>
      <c r="B548" s="9" t="s">
        <v>117</v>
      </c>
      <c r="C548" s="6">
        <v>3</v>
      </c>
      <c r="D548" t="s">
        <v>183</v>
      </c>
      <c r="E548" s="6">
        <v>11</v>
      </c>
      <c r="F548" s="6">
        <v>7</v>
      </c>
      <c r="G548" s="6">
        <v>1</v>
      </c>
      <c r="H548" s="6">
        <v>3</v>
      </c>
      <c r="I548" s="6">
        <v>248</v>
      </c>
      <c r="J548" t="s">
        <v>7</v>
      </c>
      <c r="K548" s="8">
        <v>226</v>
      </c>
      <c r="L548" s="6">
        <v>15</v>
      </c>
      <c r="M548" t="s">
        <v>7</v>
      </c>
      <c r="N548" s="8">
        <v>7</v>
      </c>
      <c r="P548" s="6"/>
      <c r="Q548" s="6"/>
      <c r="R548" s="6"/>
    </row>
    <row r="549" spans="1:18" x14ac:dyDescent="0.3">
      <c r="A549" s="9" t="str">
        <f t="shared" si="17"/>
        <v>JSG Niefern/Mühlacker_wJC</v>
      </c>
      <c r="B549" s="9" t="s">
        <v>117</v>
      </c>
      <c r="C549" s="6">
        <v>4</v>
      </c>
      <c r="D549" t="s">
        <v>181</v>
      </c>
      <c r="E549" s="6">
        <v>11</v>
      </c>
      <c r="F549" s="6">
        <v>6</v>
      </c>
      <c r="G549" s="6">
        <v>0</v>
      </c>
      <c r="H549" s="6">
        <v>5</v>
      </c>
      <c r="I549" s="6">
        <v>211</v>
      </c>
      <c r="J549" t="s">
        <v>7</v>
      </c>
      <c r="K549" s="8">
        <v>223</v>
      </c>
      <c r="L549" s="6">
        <v>12</v>
      </c>
      <c r="M549" t="s">
        <v>7</v>
      </c>
      <c r="N549" s="8">
        <v>10</v>
      </c>
    </row>
    <row r="550" spans="1:18" x14ac:dyDescent="0.3">
      <c r="A550" s="9" t="str">
        <f t="shared" si="17"/>
        <v>SG Neuthard/Büchenau _wJC</v>
      </c>
      <c r="B550" s="9" t="s">
        <v>117</v>
      </c>
      <c r="C550" s="6">
        <v>5</v>
      </c>
      <c r="D550" t="s">
        <v>655</v>
      </c>
      <c r="E550" s="6">
        <v>12</v>
      </c>
      <c r="F550" s="6">
        <v>3</v>
      </c>
      <c r="G550" s="6">
        <v>1</v>
      </c>
      <c r="H550" s="6">
        <v>8</v>
      </c>
      <c r="I550" s="6">
        <v>196</v>
      </c>
      <c r="J550" t="s">
        <v>7</v>
      </c>
      <c r="K550" s="8">
        <v>237</v>
      </c>
      <c r="L550" s="6">
        <v>7</v>
      </c>
      <c r="M550" t="s">
        <v>7</v>
      </c>
      <c r="N550" s="8">
        <v>17</v>
      </c>
    </row>
    <row r="551" spans="1:18" x14ac:dyDescent="0.3">
      <c r="A551" s="9" t="str">
        <f t="shared" si="17"/>
        <v>SG Hambrücken/Weiher_wJC</v>
      </c>
      <c r="B551" s="9" t="s">
        <v>117</v>
      </c>
      <c r="C551" s="6">
        <v>6</v>
      </c>
      <c r="D551" t="s">
        <v>28</v>
      </c>
      <c r="E551" s="6">
        <v>11</v>
      </c>
      <c r="F551" s="6">
        <v>3</v>
      </c>
      <c r="G551" s="6">
        <v>0</v>
      </c>
      <c r="H551" s="6">
        <v>8</v>
      </c>
      <c r="I551" s="6">
        <v>206</v>
      </c>
      <c r="J551" t="s">
        <v>7</v>
      </c>
      <c r="K551" s="8">
        <v>263</v>
      </c>
      <c r="L551" s="6">
        <v>6</v>
      </c>
      <c r="M551" t="s">
        <v>7</v>
      </c>
      <c r="N551" s="8">
        <v>16</v>
      </c>
      <c r="P551" s="5"/>
      <c r="Q551" s="5"/>
      <c r="R551" s="5"/>
    </row>
    <row r="552" spans="1:18" x14ac:dyDescent="0.3">
      <c r="A552" s="9" t="str">
        <f t="shared" si="17"/>
        <v>TV Knielingen_wJC</v>
      </c>
      <c r="B552" s="9" t="s">
        <v>117</v>
      </c>
      <c r="C552" s="6">
        <v>7</v>
      </c>
      <c r="D552" t="s">
        <v>188</v>
      </c>
      <c r="E552" s="6">
        <v>12</v>
      </c>
      <c r="F552" s="6">
        <v>0</v>
      </c>
      <c r="G552" s="6">
        <v>0</v>
      </c>
      <c r="H552" s="6">
        <v>12</v>
      </c>
      <c r="I552" s="6">
        <v>155</v>
      </c>
      <c r="J552" t="s">
        <v>7</v>
      </c>
      <c r="K552" s="8">
        <v>314</v>
      </c>
      <c r="L552" s="6">
        <v>0</v>
      </c>
      <c r="M552" t="s">
        <v>7</v>
      </c>
      <c r="N552" s="8">
        <v>24</v>
      </c>
      <c r="P552" s="6"/>
      <c r="Q552" s="6"/>
      <c r="R552" s="6"/>
    </row>
    <row r="553" spans="1:18" x14ac:dyDescent="0.3">
      <c r="A553" s="9" t="str">
        <f t="shared" si="17"/>
        <v>_</v>
      </c>
      <c r="P553" s="6"/>
      <c r="Q553" s="6"/>
      <c r="R553" s="6"/>
    </row>
    <row r="554" spans="1:18" ht="15.6" x14ac:dyDescent="0.35">
      <c r="A554" s="9" t="str">
        <f t="shared" si="17"/>
        <v>_</v>
      </c>
      <c r="C554" s="32" t="s">
        <v>250</v>
      </c>
      <c r="P554" s="6"/>
      <c r="Q554" s="6"/>
      <c r="R554" s="6"/>
    </row>
    <row r="555" spans="1:18" x14ac:dyDescent="0.3">
      <c r="A555" s="9" t="str">
        <f t="shared" si="17"/>
        <v>_</v>
      </c>
      <c r="E555" s="34" t="s">
        <v>1</v>
      </c>
      <c r="F555" s="34" t="s">
        <v>2</v>
      </c>
      <c r="G555" s="34" t="s">
        <v>3</v>
      </c>
      <c r="H555" s="34" t="s">
        <v>4</v>
      </c>
      <c r="J555" s="35" t="s">
        <v>5</v>
      </c>
      <c r="M555" s="35" t="s">
        <v>6</v>
      </c>
      <c r="P555" s="6"/>
      <c r="Q555" s="6"/>
      <c r="R555" s="6"/>
    </row>
    <row r="556" spans="1:18" x14ac:dyDescent="0.3">
      <c r="A556" s="9" t="str">
        <f t="shared" si="17"/>
        <v>WSG Ispringen/Pforzheim_wJD</v>
      </c>
      <c r="B556" s="9" t="s">
        <v>263</v>
      </c>
      <c r="C556" s="6">
        <v>1</v>
      </c>
      <c r="D556" t="s">
        <v>251</v>
      </c>
      <c r="E556" s="6">
        <v>15</v>
      </c>
      <c r="F556" s="6">
        <v>12</v>
      </c>
      <c r="G556" s="6">
        <v>1</v>
      </c>
      <c r="H556" s="6">
        <v>2</v>
      </c>
      <c r="I556" s="6">
        <v>327</v>
      </c>
      <c r="J556" t="s">
        <v>7</v>
      </c>
      <c r="K556" s="8">
        <v>258</v>
      </c>
      <c r="L556" s="6">
        <v>25</v>
      </c>
      <c r="M556" t="s">
        <v>7</v>
      </c>
      <c r="N556" s="8">
        <v>5</v>
      </c>
      <c r="P556" s="6"/>
      <c r="Q556" s="6"/>
      <c r="R556" s="6"/>
    </row>
    <row r="557" spans="1:18" x14ac:dyDescent="0.3">
      <c r="A557" s="9" t="str">
        <f t="shared" si="17"/>
        <v>TSV Rintheim_wJD</v>
      </c>
      <c r="B557" s="9" t="s">
        <v>263</v>
      </c>
      <c r="C557" s="6">
        <v>2</v>
      </c>
      <c r="D557" t="s">
        <v>9</v>
      </c>
      <c r="E557" s="6">
        <v>15</v>
      </c>
      <c r="F557" s="6">
        <v>12</v>
      </c>
      <c r="G557" s="6">
        <v>0</v>
      </c>
      <c r="H557" s="6">
        <v>3</v>
      </c>
      <c r="I557" s="6">
        <v>444</v>
      </c>
      <c r="J557" t="s">
        <v>7</v>
      </c>
      <c r="K557" s="8">
        <v>314</v>
      </c>
      <c r="L557" s="6">
        <v>24</v>
      </c>
      <c r="M557" t="s">
        <v>7</v>
      </c>
      <c r="N557" s="8">
        <v>6</v>
      </c>
      <c r="P557" s="6"/>
      <c r="Q557" s="6"/>
      <c r="R557" s="6"/>
    </row>
    <row r="558" spans="1:18" x14ac:dyDescent="0.3">
      <c r="A558" s="9" t="str">
        <f t="shared" si="17"/>
        <v>HSG Walzbachtal_wJD</v>
      </c>
      <c r="B558" s="9" t="s">
        <v>263</v>
      </c>
      <c r="C558" s="6">
        <v>3</v>
      </c>
      <c r="D558" t="s">
        <v>20</v>
      </c>
      <c r="E558" s="6">
        <v>15</v>
      </c>
      <c r="F558" s="6">
        <v>6</v>
      </c>
      <c r="G558" s="6">
        <v>2</v>
      </c>
      <c r="H558" s="6">
        <v>7</v>
      </c>
      <c r="I558" s="6">
        <v>325</v>
      </c>
      <c r="J558" t="s">
        <v>7</v>
      </c>
      <c r="K558" s="8">
        <v>286</v>
      </c>
      <c r="L558" s="6">
        <v>14</v>
      </c>
      <c r="M558" t="s">
        <v>7</v>
      </c>
      <c r="N558" s="8">
        <v>16</v>
      </c>
      <c r="P558" s="6"/>
      <c r="Q558" s="6"/>
      <c r="R558" s="6"/>
    </row>
    <row r="559" spans="1:18" x14ac:dyDescent="0.3">
      <c r="A559" s="9" t="str">
        <f t="shared" si="17"/>
        <v>Rhein-Neckar Löwen_wJD</v>
      </c>
      <c r="B559" s="9" t="s">
        <v>263</v>
      </c>
      <c r="C559" s="6">
        <v>4</v>
      </c>
      <c r="D559" t="s">
        <v>13</v>
      </c>
      <c r="E559" s="6">
        <v>15</v>
      </c>
      <c r="F559" s="6">
        <v>6</v>
      </c>
      <c r="G559" s="6">
        <v>1</v>
      </c>
      <c r="H559" s="6">
        <v>8</v>
      </c>
      <c r="I559" s="6">
        <v>328</v>
      </c>
      <c r="J559" t="s">
        <v>7</v>
      </c>
      <c r="K559" s="8">
        <v>343</v>
      </c>
      <c r="L559" s="6">
        <v>13</v>
      </c>
      <c r="M559" t="s">
        <v>7</v>
      </c>
      <c r="N559" s="8">
        <v>17</v>
      </c>
      <c r="P559" s="6"/>
      <c r="Q559" s="6"/>
      <c r="R559" s="6"/>
    </row>
    <row r="560" spans="1:18" x14ac:dyDescent="0.3">
      <c r="A560" s="9" t="str">
        <f t="shared" si="17"/>
        <v>HSG Ettlingen_wJD</v>
      </c>
      <c r="B560" s="9" t="s">
        <v>263</v>
      </c>
      <c r="C560" s="6">
        <v>5</v>
      </c>
      <c r="D560" t="s">
        <v>14</v>
      </c>
      <c r="E560" s="6">
        <v>15</v>
      </c>
      <c r="F560" s="6">
        <v>6</v>
      </c>
      <c r="G560" s="6">
        <v>0</v>
      </c>
      <c r="H560" s="6">
        <v>9</v>
      </c>
      <c r="I560" s="6">
        <v>326</v>
      </c>
      <c r="J560" t="s">
        <v>7</v>
      </c>
      <c r="K560" s="8">
        <v>265</v>
      </c>
      <c r="L560" s="6">
        <v>12</v>
      </c>
      <c r="M560" t="s">
        <v>7</v>
      </c>
      <c r="N560" s="8">
        <v>18</v>
      </c>
    </row>
    <row r="561" spans="1:18" x14ac:dyDescent="0.3">
      <c r="A561" s="9" t="str">
        <f t="shared" si="17"/>
        <v>Turnerschaft Durlach_wJD</v>
      </c>
      <c r="B561" s="9" t="s">
        <v>263</v>
      </c>
      <c r="C561" s="6">
        <v>6</v>
      </c>
      <c r="D561" t="s">
        <v>23</v>
      </c>
      <c r="E561" s="6">
        <v>15</v>
      </c>
      <c r="F561" s="6">
        <v>1</v>
      </c>
      <c r="G561" s="6">
        <v>0</v>
      </c>
      <c r="H561" s="6">
        <v>14</v>
      </c>
      <c r="I561" s="6">
        <v>171</v>
      </c>
      <c r="J561" t="s">
        <v>7</v>
      </c>
      <c r="K561" s="8">
        <v>455</v>
      </c>
      <c r="L561" s="6">
        <v>2</v>
      </c>
      <c r="M561" t="s">
        <v>7</v>
      </c>
      <c r="N561" s="8">
        <v>28</v>
      </c>
    </row>
    <row r="562" spans="1:18" x14ac:dyDescent="0.3">
      <c r="A562" s="9" t="str">
        <f t="shared" si="17"/>
        <v>_</v>
      </c>
      <c r="P562" s="6"/>
      <c r="Q562" s="6"/>
      <c r="R562" s="6"/>
    </row>
    <row r="563" spans="1:18" ht="15.6" x14ac:dyDescent="0.35">
      <c r="A563" s="9" t="str">
        <f t="shared" si="17"/>
        <v>_</v>
      </c>
      <c r="C563" s="32" t="s">
        <v>661</v>
      </c>
      <c r="P563" s="6"/>
      <c r="Q563" s="6"/>
      <c r="R563" s="6"/>
    </row>
    <row r="564" spans="1:18" x14ac:dyDescent="0.3">
      <c r="A564" s="9" t="str">
        <f t="shared" si="17"/>
        <v>_</v>
      </c>
      <c r="E564" s="34" t="s">
        <v>1</v>
      </c>
      <c r="F564" s="34" t="s">
        <v>2</v>
      </c>
      <c r="G564" s="34" t="s">
        <v>3</v>
      </c>
      <c r="H564" s="34" t="s">
        <v>4</v>
      </c>
      <c r="J564" s="35" t="s">
        <v>5</v>
      </c>
      <c r="M564" s="35" t="s">
        <v>6</v>
      </c>
      <c r="P564" s="6"/>
      <c r="Q564" s="6"/>
      <c r="R564" s="6"/>
    </row>
    <row r="565" spans="1:18" x14ac:dyDescent="0.3">
      <c r="A565" s="9" t="str">
        <f t="shared" si="17"/>
        <v>ASG Eggenstein-Leopoldshafen_wJD</v>
      </c>
      <c r="B565" s="9" t="s">
        <v>119</v>
      </c>
      <c r="C565" s="6">
        <v>1</v>
      </c>
      <c r="D565" t="s">
        <v>204</v>
      </c>
      <c r="E565" s="6">
        <v>15</v>
      </c>
      <c r="F565" s="6">
        <v>13</v>
      </c>
      <c r="G565" s="6">
        <v>1</v>
      </c>
      <c r="H565" s="6">
        <v>1</v>
      </c>
      <c r="I565" s="6">
        <v>290</v>
      </c>
      <c r="J565" t="s">
        <v>7</v>
      </c>
      <c r="K565" s="8">
        <v>194</v>
      </c>
      <c r="L565" s="6">
        <v>27</v>
      </c>
      <c r="M565" t="s">
        <v>7</v>
      </c>
      <c r="N565" s="8">
        <v>3</v>
      </c>
      <c r="P565" s="6"/>
      <c r="Q565" s="6"/>
      <c r="R565" s="6"/>
    </row>
    <row r="566" spans="1:18" x14ac:dyDescent="0.3">
      <c r="A566" s="9" t="str">
        <f t="shared" si="17"/>
        <v>SV Langensteinbach_wJD</v>
      </c>
      <c r="B566" s="9" t="s">
        <v>119</v>
      </c>
      <c r="C566" s="6">
        <v>2</v>
      </c>
      <c r="D566" t="s">
        <v>184</v>
      </c>
      <c r="E566" s="6">
        <v>15</v>
      </c>
      <c r="F566" s="6">
        <v>11</v>
      </c>
      <c r="G566" s="6">
        <v>0</v>
      </c>
      <c r="H566" s="6">
        <v>4</v>
      </c>
      <c r="I566" s="6">
        <v>234</v>
      </c>
      <c r="J566" t="s">
        <v>7</v>
      </c>
      <c r="K566" s="8">
        <v>189</v>
      </c>
      <c r="L566" s="6">
        <v>22</v>
      </c>
      <c r="M566" t="s">
        <v>7</v>
      </c>
      <c r="N566" s="8">
        <v>8</v>
      </c>
      <c r="P566" s="6"/>
      <c r="Q566" s="6"/>
      <c r="R566" s="6"/>
    </row>
    <row r="567" spans="1:18" x14ac:dyDescent="0.3">
      <c r="A567" s="9" t="str">
        <f t="shared" si="17"/>
        <v>SG Heidelsheim/Helmsheim/Gondelsheim_wJD</v>
      </c>
      <c r="B567" s="9" t="s">
        <v>119</v>
      </c>
      <c r="C567" s="6">
        <v>3</v>
      </c>
      <c r="D567" t="s">
        <v>24</v>
      </c>
      <c r="E567" s="6">
        <v>15</v>
      </c>
      <c r="F567" s="6">
        <v>8</v>
      </c>
      <c r="G567" s="6">
        <v>3</v>
      </c>
      <c r="H567" s="6">
        <v>4</v>
      </c>
      <c r="I567" s="6">
        <v>235</v>
      </c>
      <c r="J567" t="s">
        <v>7</v>
      </c>
      <c r="K567" s="8">
        <v>195</v>
      </c>
      <c r="L567" s="6">
        <v>19</v>
      </c>
      <c r="M567" t="s">
        <v>7</v>
      </c>
      <c r="N567" s="8">
        <v>11</v>
      </c>
      <c r="P567" s="6"/>
      <c r="Q567" s="6"/>
      <c r="R567" s="6"/>
    </row>
    <row r="568" spans="1:18" x14ac:dyDescent="0.3">
      <c r="A568" s="9" t="str">
        <f t="shared" si="17"/>
        <v>TSV Graben-Neudorf_wJD</v>
      </c>
      <c r="B568" s="9" t="s">
        <v>119</v>
      </c>
      <c r="C568" s="6">
        <v>4</v>
      </c>
      <c r="D568" t="s">
        <v>241</v>
      </c>
      <c r="E568" s="6">
        <v>15</v>
      </c>
      <c r="F568" s="6">
        <v>5</v>
      </c>
      <c r="G568" s="6">
        <v>2</v>
      </c>
      <c r="H568" s="6">
        <v>8</v>
      </c>
      <c r="I568" s="6">
        <v>212</v>
      </c>
      <c r="J568" t="s">
        <v>7</v>
      </c>
      <c r="K568" s="8">
        <v>218</v>
      </c>
      <c r="L568" s="6">
        <v>12</v>
      </c>
      <c r="M568" t="s">
        <v>7</v>
      </c>
      <c r="N568" s="8">
        <v>18</v>
      </c>
      <c r="P568" s="6"/>
      <c r="Q568" s="6"/>
      <c r="R568" s="6"/>
    </row>
    <row r="569" spans="1:18" x14ac:dyDescent="0.3">
      <c r="A569" s="9" t="str">
        <f t="shared" si="17"/>
        <v>SG Neuthard/Büchenau _wJD</v>
      </c>
      <c r="B569" s="9" t="s">
        <v>119</v>
      </c>
      <c r="C569" s="6">
        <v>5</v>
      </c>
      <c r="D569" t="s">
        <v>655</v>
      </c>
      <c r="E569" s="6">
        <v>15</v>
      </c>
      <c r="F569" s="6">
        <v>4</v>
      </c>
      <c r="G569" s="6">
        <v>0</v>
      </c>
      <c r="H569" s="6">
        <v>11</v>
      </c>
      <c r="I569" s="6">
        <v>205</v>
      </c>
      <c r="J569" t="s">
        <v>7</v>
      </c>
      <c r="K569" s="8">
        <v>251</v>
      </c>
      <c r="L569" s="6">
        <v>8</v>
      </c>
      <c r="M569" t="s">
        <v>7</v>
      </c>
      <c r="N569" s="8">
        <v>22</v>
      </c>
    </row>
    <row r="570" spans="1:18" x14ac:dyDescent="0.3">
      <c r="A570" s="9" t="str">
        <f t="shared" si="17"/>
        <v>WSG Ispringen/Pforzheim_wJD</v>
      </c>
      <c r="B570" s="9" t="s">
        <v>119</v>
      </c>
      <c r="C570" s="6">
        <v>6</v>
      </c>
      <c r="D570" t="s">
        <v>251</v>
      </c>
      <c r="E570" s="6">
        <v>15</v>
      </c>
      <c r="F570" s="6">
        <v>1</v>
      </c>
      <c r="G570" s="6">
        <v>0</v>
      </c>
      <c r="H570" s="6">
        <v>14</v>
      </c>
      <c r="I570" s="6">
        <v>137</v>
      </c>
      <c r="J570" t="s">
        <v>7</v>
      </c>
      <c r="K570" s="8">
        <v>266</v>
      </c>
      <c r="L570" s="6">
        <v>2</v>
      </c>
      <c r="M570" t="s">
        <v>7</v>
      </c>
      <c r="N570" s="8">
        <v>28</v>
      </c>
    </row>
    <row r="571" spans="1:18" x14ac:dyDescent="0.3">
      <c r="A571" s="9" t="str">
        <f t="shared" si="17"/>
        <v>_</v>
      </c>
      <c r="C571" s="6"/>
      <c r="E571" s="6"/>
      <c r="F571" s="6"/>
      <c r="G571" s="6"/>
      <c r="H571" s="6"/>
      <c r="I571" s="6"/>
      <c r="K571" s="8"/>
      <c r="L571" s="6"/>
      <c r="N571" s="8"/>
    </row>
    <row r="572" spans="1:18" ht="15.6" x14ac:dyDescent="0.35">
      <c r="A572" s="9" t="str">
        <f t="shared" si="17"/>
        <v>_</v>
      </c>
      <c r="C572" s="32" t="s">
        <v>662</v>
      </c>
      <c r="P572" s="5"/>
      <c r="Q572" s="5"/>
      <c r="R572" s="5"/>
    </row>
    <row r="573" spans="1:18" x14ac:dyDescent="0.3">
      <c r="A573" s="9" t="str">
        <f t="shared" si="17"/>
        <v>_</v>
      </c>
      <c r="E573" s="34" t="s">
        <v>1</v>
      </c>
      <c r="F573" s="34" t="s">
        <v>2</v>
      </c>
      <c r="G573" s="34" t="s">
        <v>3</v>
      </c>
      <c r="H573" s="34" t="s">
        <v>4</v>
      </c>
      <c r="J573" s="35" t="s">
        <v>5</v>
      </c>
      <c r="M573" s="35" t="s">
        <v>6</v>
      </c>
      <c r="P573" s="6"/>
      <c r="Q573" s="6"/>
      <c r="R573" s="6"/>
    </row>
    <row r="574" spans="1:18" x14ac:dyDescent="0.3">
      <c r="A574" s="9" t="str">
        <f t="shared" si="17"/>
        <v>HSG Bruchsal/Untergrombach_wJD</v>
      </c>
      <c r="B574" s="9" t="s">
        <v>120</v>
      </c>
      <c r="C574" s="6">
        <v>1</v>
      </c>
      <c r="D574" t="s">
        <v>182</v>
      </c>
      <c r="E574" s="6">
        <v>16</v>
      </c>
      <c r="F574" s="6">
        <v>15</v>
      </c>
      <c r="G574" s="6">
        <v>1</v>
      </c>
      <c r="H574" s="6">
        <v>0</v>
      </c>
      <c r="I574" s="6">
        <v>295</v>
      </c>
      <c r="J574" t="s">
        <v>7</v>
      </c>
      <c r="K574" s="8">
        <v>191</v>
      </c>
      <c r="L574" s="6">
        <v>31</v>
      </c>
      <c r="M574" t="s">
        <v>7</v>
      </c>
      <c r="N574" s="8">
        <v>1</v>
      </c>
      <c r="P574" s="6"/>
      <c r="Q574" s="6"/>
      <c r="R574" s="6"/>
    </row>
    <row r="575" spans="1:18" x14ac:dyDescent="0.3">
      <c r="A575" s="9" t="str">
        <f t="shared" ref="A575:A582" si="19">CONCATENATE(D575,"_",LEFT(B575,3))</f>
        <v>TG Neureut_wJD</v>
      </c>
      <c r="B575" s="9" t="s">
        <v>120</v>
      </c>
      <c r="C575" s="6">
        <v>2</v>
      </c>
      <c r="D575" t="s">
        <v>183</v>
      </c>
      <c r="E575" s="6">
        <v>16</v>
      </c>
      <c r="F575" s="6">
        <v>13</v>
      </c>
      <c r="G575" s="6">
        <v>0</v>
      </c>
      <c r="H575" s="6">
        <v>3</v>
      </c>
      <c r="I575" s="6">
        <v>292</v>
      </c>
      <c r="J575" t="s">
        <v>7</v>
      </c>
      <c r="K575" s="8">
        <v>214</v>
      </c>
      <c r="L575" s="6">
        <v>26</v>
      </c>
      <c r="M575" t="s">
        <v>7</v>
      </c>
      <c r="N575" s="8">
        <v>6</v>
      </c>
      <c r="P575" s="6"/>
      <c r="Q575" s="6"/>
      <c r="R575" s="6"/>
    </row>
    <row r="576" spans="1:18" x14ac:dyDescent="0.3">
      <c r="A576" s="9" t="str">
        <f t="shared" si="19"/>
        <v>JSG Niefern/Mühlacker_wJD</v>
      </c>
      <c r="B576" s="9" t="s">
        <v>120</v>
      </c>
      <c r="C576" s="6">
        <v>3</v>
      </c>
      <c r="D576" t="s">
        <v>181</v>
      </c>
      <c r="E576" s="6">
        <v>16</v>
      </c>
      <c r="F576" s="6">
        <v>10</v>
      </c>
      <c r="G576" s="6">
        <v>1</v>
      </c>
      <c r="H576" s="6">
        <v>5</v>
      </c>
      <c r="I576" s="6">
        <v>269</v>
      </c>
      <c r="J576" t="s">
        <v>7</v>
      </c>
      <c r="K576" s="8">
        <v>211</v>
      </c>
      <c r="L576" s="6">
        <v>21</v>
      </c>
      <c r="M576" t="s">
        <v>7</v>
      </c>
      <c r="N576" s="8">
        <v>11</v>
      </c>
      <c r="P576" s="6"/>
      <c r="Q576" s="6"/>
      <c r="R576" s="6"/>
    </row>
    <row r="577" spans="1:18" x14ac:dyDescent="0.3">
      <c r="A577" s="9" t="str">
        <f t="shared" si="19"/>
        <v>SG Stutensee-Weingarten_wJD</v>
      </c>
      <c r="B577" s="9" t="s">
        <v>120</v>
      </c>
      <c r="C577" s="6">
        <v>4</v>
      </c>
      <c r="D577" t="s">
        <v>11</v>
      </c>
      <c r="E577" s="6">
        <v>16</v>
      </c>
      <c r="F577" s="6">
        <v>10</v>
      </c>
      <c r="G577" s="6">
        <v>0</v>
      </c>
      <c r="H577" s="6">
        <v>6</v>
      </c>
      <c r="I577" s="6">
        <v>203</v>
      </c>
      <c r="J577" t="s">
        <v>7</v>
      </c>
      <c r="K577" s="8">
        <v>186</v>
      </c>
      <c r="L577" s="6">
        <v>20</v>
      </c>
      <c r="M577" t="s">
        <v>7</v>
      </c>
      <c r="N577" s="8">
        <v>12</v>
      </c>
      <c r="P577" s="6"/>
      <c r="Q577" s="6"/>
      <c r="R577" s="6"/>
    </row>
    <row r="578" spans="1:18" x14ac:dyDescent="0.3">
      <c r="A578" s="9" t="str">
        <f t="shared" si="19"/>
        <v>TV Knielingen_wJD</v>
      </c>
      <c r="B578" s="9" t="s">
        <v>120</v>
      </c>
      <c r="C578" s="6">
        <v>5</v>
      </c>
      <c r="D578" t="s">
        <v>188</v>
      </c>
      <c r="E578" s="6">
        <v>16</v>
      </c>
      <c r="F578" s="6">
        <v>7</v>
      </c>
      <c r="G578" s="6">
        <v>1</v>
      </c>
      <c r="H578" s="6">
        <v>8</v>
      </c>
      <c r="I578" s="6">
        <v>233</v>
      </c>
      <c r="J578" t="s">
        <v>7</v>
      </c>
      <c r="K578" s="8">
        <v>222</v>
      </c>
      <c r="L578" s="6">
        <v>15</v>
      </c>
      <c r="M578" t="s">
        <v>7</v>
      </c>
      <c r="N578" s="8">
        <v>17</v>
      </c>
      <c r="P578" s="6"/>
      <c r="Q578" s="6"/>
      <c r="R578" s="6"/>
    </row>
    <row r="579" spans="1:18" x14ac:dyDescent="0.3">
      <c r="A579" s="9" t="str">
        <f t="shared" si="19"/>
        <v>Turnerschaft Mühlburg_wJD</v>
      </c>
      <c r="B579" s="9" t="s">
        <v>120</v>
      </c>
      <c r="C579" s="6">
        <v>6</v>
      </c>
      <c r="D579" t="s">
        <v>189</v>
      </c>
      <c r="E579" s="6">
        <v>16</v>
      </c>
      <c r="F579" s="6">
        <v>7</v>
      </c>
      <c r="G579" s="6">
        <v>0</v>
      </c>
      <c r="H579" s="6">
        <v>9</v>
      </c>
      <c r="I579" s="6">
        <v>235</v>
      </c>
      <c r="J579" t="s">
        <v>7</v>
      </c>
      <c r="K579" s="8">
        <v>217</v>
      </c>
      <c r="L579" s="6">
        <v>14</v>
      </c>
      <c r="M579" t="s">
        <v>7</v>
      </c>
      <c r="N579" s="8">
        <v>18</v>
      </c>
      <c r="P579" s="6"/>
      <c r="Q579" s="6"/>
      <c r="R579" s="6"/>
    </row>
    <row r="580" spans="1:18" x14ac:dyDescent="0.3">
      <c r="A580" s="9" t="str">
        <f t="shared" si="19"/>
        <v>HSG Walzbachtal 2_wJD</v>
      </c>
      <c r="B580" s="9" t="s">
        <v>120</v>
      </c>
      <c r="C580" s="6">
        <v>7</v>
      </c>
      <c r="D580" t="s">
        <v>191</v>
      </c>
      <c r="E580" s="6">
        <v>16</v>
      </c>
      <c r="F580" s="6">
        <v>4</v>
      </c>
      <c r="G580" s="6">
        <v>1</v>
      </c>
      <c r="H580" s="6">
        <v>11</v>
      </c>
      <c r="I580" s="6">
        <v>245</v>
      </c>
      <c r="J580" t="s">
        <v>7</v>
      </c>
      <c r="K580" s="8">
        <v>260</v>
      </c>
      <c r="L580" s="6">
        <v>9</v>
      </c>
      <c r="M580" t="s">
        <v>7</v>
      </c>
      <c r="N580" s="8">
        <v>23</v>
      </c>
    </row>
    <row r="581" spans="1:18" x14ac:dyDescent="0.3">
      <c r="A581" s="9" t="str">
        <f t="shared" si="19"/>
        <v>SG Heidelsheim/Helmsheim/Gondelsheim 2_wJD</v>
      </c>
      <c r="B581" s="9" t="s">
        <v>120</v>
      </c>
      <c r="C581" s="6">
        <v>8</v>
      </c>
      <c r="D581" t="s">
        <v>663</v>
      </c>
      <c r="E581" s="6">
        <v>16</v>
      </c>
      <c r="F581" s="6">
        <v>4</v>
      </c>
      <c r="G581" s="6">
        <v>0</v>
      </c>
      <c r="H581" s="6">
        <v>12</v>
      </c>
      <c r="I581" s="6">
        <v>188</v>
      </c>
      <c r="J581" t="s">
        <v>7</v>
      </c>
      <c r="K581" s="8">
        <v>233</v>
      </c>
      <c r="L581" s="6">
        <v>8</v>
      </c>
      <c r="M581" t="s">
        <v>7</v>
      </c>
      <c r="N581" s="8">
        <v>24</v>
      </c>
    </row>
    <row r="582" spans="1:18" x14ac:dyDescent="0.3">
      <c r="A582" s="9" t="str">
        <f t="shared" si="19"/>
        <v>Post Südstadt Karlsruhe_wJD</v>
      </c>
      <c r="B582" s="9" t="s">
        <v>120</v>
      </c>
      <c r="C582" s="6">
        <v>9</v>
      </c>
      <c r="D582" t="s">
        <v>25</v>
      </c>
      <c r="E582" s="6">
        <v>16</v>
      </c>
      <c r="F582" s="6">
        <v>0</v>
      </c>
      <c r="G582" s="6">
        <v>0</v>
      </c>
      <c r="H582" s="6">
        <v>16</v>
      </c>
      <c r="I582" s="6">
        <v>119</v>
      </c>
      <c r="J582" t="s">
        <v>7</v>
      </c>
      <c r="K582" s="8">
        <v>345</v>
      </c>
      <c r="L582" s="6">
        <v>0</v>
      </c>
      <c r="M582" t="s">
        <v>7</v>
      </c>
      <c r="N582" s="8">
        <v>32</v>
      </c>
    </row>
  </sheetData>
  <sheetProtection algorithmName="SHA-512" hashValue="z9FraXyqDctbNgRjkkffgPUNA2BxJvpuwBDMqPfVg1tPVDsHMgxaqm7aRxMbJ9Wlnbls5lGdeS0Bx7e42ZsJbA==" saltValue="Yye1YwwORjfuvybqKRLvUw==" spinCount="100000" sheet="1" objects="1" scenarios="1"/>
  <autoFilter ref="A3:R617" xr:uid="{C8924484-9C50-4FC3-ABEF-11B000836F03}"/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E865F-48B9-40E6-B4CD-A43FE4A8AC92}">
  <dimension ref="A1:AA88"/>
  <sheetViews>
    <sheetView topLeftCell="C1" workbookViewId="0">
      <pane ySplit="1" topLeftCell="A2" activePane="bottomLeft" state="frozen"/>
      <selection activeCell="P1" sqref="P1"/>
      <selection pane="bottomLeft" activeCell="C2" sqref="C2"/>
    </sheetView>
  </sheetViews>
  <sheetFormatPr baseColWidth="10" defaultColWidth="10.77734375" defaultRowHeight="14.4" x14ac:dyDescent="0.3"/>
  <cols>
    <col min="1" max="1" width="10.77734375" bestFit="1" customWidth="1"/>
    <col min="2" max="2" width="6" bestFit="1" customWidth="1"/>
    <col min="3" max="3" width="36.6640625" bestFit="1" customWidth="1"/>
    <col min="4" max="4" width="9.33203125" bestFit="1" customWidth="1"/>
    <col min="5" max="5" width="13.21875" bestFit="1" customWidth="1"/>
    <col min="6" max="6" width="6.6640625" customWidth="1"/>
    <col min="7" max="7" width="7.109375" style="7" customWidth="1"/>
    <col min="8" max="8" width="8.44140625" bestFit="1" customWidth="1"/>
    <col min="9" max="9" width="9.33203125" bestFit="1" customWidth="1"/>
    <col min="10" max="10" width="13.33203125" bestFit="1" customWidth="1"/>
    <col min="11" max="11" width="6.6640625" customWidth="1"/>
    <col min="12" max="12" width="6.6640625" style="7" customWidth="1"/>
    <col min="13" max="13" width="8.44140625" bestFit="1" customWidth="1"/>
    <col min="14" max="14" width="7.44140625" bestFit="1" customWidth="1"/>
    <col min="17" max="17" width="9.44140625" customWidth="1"/>
    <col min="18" max="18" width="7.88671875" customWidth="1"/>
    <col min="19" max="19" width="3.44140625" customWidth="1"/>
    <col min="20" max="20" width="26.44140625" bestFit="1" customWidth="1"/>
    <col min="21" max="21" width="3.33203125" customWidth="1"/>
    <col min="22" max="22" width="29.44140625" bestFit="1" customWidth="1"/>
    <col min="23" max="23" width="3.44140625" customWidth="1"/>
    <col min="24" max="24" width="27.6640625" customWidth="1"/>
    <col min="25" max="25" width="3.44140625" customWidth="1"/>
    <col min="26" max="26" width="35" bestFit="1" customWidth="1"/>
    <col min="27" max="27" width="3.44140625" customWidth="1"/>
    <col min="28" max="28" width="17.77734375" bestFit="1" customWidth="1"/>
  </cols>
  <sheetData>
    <row r="1" spans="1:27" s="10" customFormat="1" x14ac:dyDescent="0.3">
      <c r="A1" s="10" t="s">
        <v>82</v>
      </c>
      <c r="B1" s="10" t="s">
        <v>70</v>
      </c>
      <c r="C1" s="10" t="s">
        <v>71</v>
      </c>
      <c r="D1" s="10" t="s">
        <v>63</v>
      </c>
      <c r="E1" s="10" t="s">
        <v>64</v>
      </c>
      <c r="F1" s="10" t="s">
        <v>66</v>
      </c>
      <c r="G1" s="17" t="s">
        <v>65</v>
      </c>
      <c r="H1" s="10" t="s">
        <v>88</v>
      </c>
      <c r="I1" s="10" t="s">
        <v>67</v>
      </c>
      <c r="J1" s="10" t="s">
        <v>64</v>
      </c>
      <c r="K1" s="10" t="s">
        <v>66</v>
      </c>
      <c r="L1" s="17" t="s">
        <v>65</v>
      </c>
      <c r="M1" s="10" t="s">
        <v>89</v>
      </c>
      <c r="N1" s="10" t="s">
        <v>86</v>
      </c>
      <c r="O1" s="10" t="s">
        <v>90</v>
      </c>
      <c r="P1" s="11" t="s">
        <v>87</v>
      </c>
      <c r="Q1" s="16">
        <v>10</v>
      </c>
    </row>
    <row r="2" spans="1:27" x14ac:dyDescent="0.3">
      <c r="A2" s="12" t="s">
        <v>48</v>
      </c>
      <c r="B2" s="12">
        <v>22420</v>
      </c>
      <c r="C2" s="12" t="str">
        <f>VLOOKUP(B2,Vereine!A:C,3,0)</f>
        <v>TSV Rot-Malsch</v>
      </c>
      <c r="D2" s="12" t="str">
        <f>VLOOKUP(LEFT(A2,3),Umsetzung!C:E,2,0)</f>
        <v>mJA</v>
      </c>
      <c r="E2" s="12" t="str">
        <f>IF(ISNA(VLOOKUP(CONCATENATE(C2,"_",D2),'Download meinH4all'!A:B,2,0)=TRUE),"",VLOOKUP(CONCATENATE(C2,"_",D2),'Download meinH4all'!A:B,2,0))</f>
        <v>mJA-BL</v>
      </c>
      <c r="F2" s="12">
        <f>IF(ISNA(VLOOKUP(E2,Umsetzung!G:H,2,0)=TRUE),1,VLOOKUP(E2,Umsetzung!G:H,2,0))</f>
        <v>8</v>
      </c>
      <c r="G2" s="18">
        <f>IF(ISNA(VLOOKUP(CONCATENATE(C2,"_",D2),'Download meinH4all'!A:C,3,0)=TRUE),0,VLOOKUP(CONCATENATE(C2,"_",D2),'Download meinH4all'!A:C,3,0))</f>
        <v>1</v>
      </c>
      <c r="H2" s="12">
        <f t="shared" ref="H2:H33" si="0">+(F2-IF(G2=0,1,0))*$Q$1-G2</f>
        <v>79</v>
      </c>
      <c r="I2" s="12" t="str">
        <f>VLOOKUP(LEFT(A2,3),Umsetzung!C:E,3,0)</f>
        <v>mJB</v>
      </c>
      <c r="J2" s="12" t="str">
        <f>IF(ISNA(VLOOKUP(CONCATENATE(C2,"_",I2),'Download meinH4all'!A:B,2,0)=TRUE),"",VLOOKUP(CONCATENATE(C2,"_",I2),'Download meinH4all'!A:B,2,0))</f>
        <v>mJB-BL</v>
      </c>
      <c r="K2" s="12">
        <f>IF(ISNA(VLOOKUP(J2,Umsetzung!G:H,2,0)=TRUE),1,VLOOKUP(J2,Umsetzung!G:H,2,0))</f>
        <v>8</v>
      </c>
      <c r="L2" s="18">
        <f>IF(ISNA(VLOOKUP(CONCATENATE(C2,"_",I2),'Download meinH4all'!A:C,3,0)=TRUE),0,VLOOKUP(CONCATENATE(C2,"_",I2),'Download meinH4all'!A:C,3,0))</f>
        <v>10</v>
      </c>
      <c r="M2" s="12">
        <f t="shared" ref="M2:M33" si="1">+(K2-IF(L2=0,1,0))*$Q$1-L2</f>
        <v>70</v>
      </c>
      <c r="N2" s="12">
        <f t="shared" ref="N2:N33" si="2">+M2+H2</f>
        <v>149</v>
      </c>
      <c r="O2" s="12">
        <f t="shared" ref="O2:O23" si="3">RANK(N2,$N$2:$N$23)</f>
        <v>1</v>
      </c>
      <c r="P2" s="39">
        <v>1</v>
      </c>
      <c r="R2">
        <v>1</v>
      </c>
      <c r="S2" s="7"/>
      <c r="T2">
        <f>SUMIF(P2:P23,R2,N2:N23)</f>
        <v>478</v>
      </c>
      <c r="U2" s="7"/>
      <c r="W2" s="7"/>
      <c r="Y2" s="7"/>
    </row>
    <row r="3" spans="1:27" x14ac:dyDescent="0.3">
      <c r="A3" s="12" t="s">
        <v>48</v>
      </c>
      <c r="B3" s="12">
        <v>24240</v>
      </c>
      <c r="C3" s="12" t="str">
        <f>VLOOKUP(B3,Vereine!A:C,3,0)</f>
        <v>JSG Hemsbach/Laudenbach</v>
      </c>
      <c r="D3" s="12" t="str">
        <f>VLOOKUP(LEFT(A3,3),Umsetzung!C:E,2,0)</f>
        <v>mJA</v>
      </c>
      <c r="E3" s="12" t="str">
        <f>IF(ISNA(VLOOKUP(CONCATENATE(C3,"_",D3),'Download meinH4all'!A:B,2,0)=TRUE),"",VLOOKUP(CONCATENATE(C3,"_",D3),'Download meinH4all'!A:B,2,0))</f>
        <v>mJA-BL</v>
      </c>
      <c r="F3" s="12">
        <f>IF(ISNA(VLOOKUP(E3,Umsetzung!G:H,2,0)=TRUE),1,VLOOKUP(E3,Umsetzung!G:H,2,0))</f>
        <v>8</v>
      </c>
      <c r="G3" s="18">
        <f>IF(ISNA(VLOOKUP(CONCATENATE(C3,"_",D3),'Download meinH4all'!A:C,3,0)=TRUE),0,VLOOKUP(CONCATENATE(C3,"_",D3),'Download meinH4all'!A:C,3,0))</f>
        <v>8</v>
      </c>
      <c r="H3" s="12">
        <f t="shared" si="0"/>
        <v>72</v>
      </c>
      <c r="I3" s="12" t="str">
        <f>VLOOKUP(LEFT(A3,3),Umsetzung!C:E,3,0)</f>
        <v>mJB</v>
      </c>
      <c r="J3" s="12" t="str">
        <f>IF(ISNA(VLOOKUP(CONCATENATE(C3,"_",I3),'Download meinH4all'!A:B,2,0)=TRUE),"",VLOOKUP(CONCATENATE(C3,"_",I3),'Download meinH4all'!A:B,2,0))</f>
        <v>mJB-BL</v>
      </c>
      <c r="K3" s="12">
        <f>IF(ISNA(VLOOKUP(J3,Umsetzung!G:H,2,0)=TRUE),1,VLOOKUP(J3,Umsetzung!G:H,2,0))</f>
        <v>8</v>
      </c>
      <c r="L3" s="18">
        <f>IF(ISNA(VLOOKUP(CONCATENATE(C3,"_",I3),'Download meinH4all'!A:C,3,0)=TRUE),0,VLOOKUP(CONCATENATE(C3,"_",I3),'Download meinH4all'!A:C,3,0))</f>
        <v>4</v>
      </c>
      <c r="M3" s="12">
        <f t="shared" si="1"/>
        <v>76</v>
      </c>
      <c r="N3" s="12">
        <f t="shared" si="2"/>
        <v>148</v>
      </c>
      <c r="O3" s="12">
        <f t="shared" si="3"/>
        <v>2</v>
      </c>
      <c r="P3">
        <v>2</v>
      </c>
      <c r="R3">
        <v>2</v>
      </c>
      <c r="S3" s="7"/>
      <c r="T3">
        <f>SUMIF(P2:P23,R3,N2:N23)</f>
        <v>458</v>
      </c>
      <c r="U3" s="7"/>
      <c r="W3" s="7"/>
      <c r="Y3" s="7"/>
      <c r="AA3" s="7"/>
    </row>
    <row r="4" spans="1:27" x14ac:dyDescent="0.3">
      <c r="A4" s="12" t="s">
        <v>48</v>
      </c>
      <c r="B4" s="12">
        <v>21093</v>
      </c>
      <c r="C4" s="12" t="str">
        <f>VLOOKUP(B4,Vereine!A:C,3,0)</f>
        <v>TV Forst</v>
      </c>
      <c r="D4" s="12" t="str">
        <f>VLOOKUP(LEFT(A4,3),Umsetzung!C:E,2,0)</f>
        <v>mJA</v>
      </c>
      <c r="E4" s="12" t="str">
        <f>IF(ISNA(VLOOKUP(CONCATENATE(C4,"_",D4),'Download meinH4all'!A:B,2,0)=TRUE),"",VLOOKUP(CONCATENATE(C4,"_",D4),'Download meinH4all'!A:B,2,0))</f>
        <v>mJA-LL-AES</v>
      </c>
      <c r="F4" s="12">
        <f>IF(ISNA(VLOOKUP(E4,Umsetzung!G:H,2,0)=TRUE),1,VLOOKUP(E4,Umsetzung!G:H,2,0))</f>
        <v>7</v>
      </c>
      <c r="G4" s="18">
        <f>IF(ISNA(VLOOKUP(CONCATENATE(C4,"_",D4),'Download meinH4all'!A:C,3,0)=TRUE),0,VLOOKUP(CONCATENATE(C4,"_",D4),'Download meinH4all'!A:C,3,0))</f>
        <v>1</v>
      </c>
      <c r="H4" s="12">
        <f t="shared" si="0"/>
        <v>69</v>
      </c>
      <c r="I4" s="12" t="str">
        <f>VLOOKUP(LEFT(A4,3),Umsetzung!C:E,3,0)</f>
        <v>mJB</v>
      </c>
      <c r="J4" s="12" t="str">
        <f>IF(ISNA(VLOOKUP(CONCATENATE(C4,"_",I4),'Download meinH4all'!A:B,2,0)=TRUE),"",VLOOKUP(CONCATENATE(C4,"_",I4),'Download meinH4all'!A:B,2,0))</f>
        <v>mJB-BL</v>
      </c>
      <c r="K4" s="12">
        <f>IF(ISNA(VLOOKUP(J4,Umsetzung!G:H,2,0)=TRUE),1,VLOOKUP(J4,Umsetzung!G:H,2,0))</f>
        <v>8</v>
      </c>
      <c r="L4" s="18">
        <f>IF(ISNA(VLOOKUP(CONCATENATE(C4,"_",I4),'Download meinH4all'!A:C,3,0)=TRUE),0,VLOOKUP(CONCATENATE(C4,"_",I4),'Download meinH4all'!A:C,3,0))</f>
        <v>6</v>
      </c>
      <c r="M4" s="12">
        <f t="shared" si="1"/>
        <v>74</v>
      </c>
      <c r="N4" s="12">
        <f t="shared" si="2"/>
        <v>143</v>
      </c>
      <c r="O4" s="12">
        <f t="shared" si="3"/>
        <v>3</v>
      </c>
      <c r="P4">
        <v>3</v>
      </c>
      <c r="R4">
        <v>3</v>
      </c>
      <c r="S4" s="7"/>
      <c r="T4">
        <f>SUMIF(P2:P23,R4,N2:N23)</f>
        <v>469</v>
      </c>
      <c r="U4" s="7"/>
      <c r="W4" s="7"/>
      <c r="Y4" s="7"/>
    </row>
    <row r="5" spans="1:27" x14ac:dyDescent="0.3">
      <c r="A5" s="12" t="s">
        <v>48</v>
      </c>
      <c r="B5" s="12">
        <v>23277</v>
      </c>
      <c r="C5" s="12" t="str">
        <f>VLOOKUP(B5,Vereine!A:C,3,0)</f>
        <v>HSG Walzbachtal</v>
      </c>
      <c r="D5" s="12" t="str">
        <f>VLOOKUP(LEFT(A5,3),Umsetzung!C:E,2,0)</f>
        <v>mJA</v>
      </c>
      <c r="E5" s="12" t="str">
        <f>IF(ISNA(VLOOKUP(CONCATENATE(C5,"_",D5),'Download meinH4all'!A:B,2,0)=TRUE),"",VLOOKUP(CONCATENATE(C5,"_",D5),'Download meinH4all'!A:B,2,0))</f>
        <v>mJA-LL-AES</v>
      </c>
      <c r="F5" s="12">
        <f>IF(ISNA(VLOOKUP(E5,Umsetzung!G:H,2,0)=TRUE),1,VLOOKUP(E5,Umsetzung!G:H,2,0))</f>
        <v>7</v>
      </c>
      <c r="G5" s="18">
        <f>IF(ISNA(VLOOKUP(CONCATENATE(C5,"_",D5),'Download meinH4all'!A:C,3,0)=TRUE),0,VLOOKUP(CONCATENATE(C5,"_",D5),'Download meinH4all'!A:C,3,0))</f>
        <v>2</v>
      </c>
      <c r="H5" s="12">
        <f t="shared" si="0"/>
        <v>68</v>
      </c>
      <c r="I5" s="12" t="str">
        <f>VLOOKUP(LEFT(A5,3),Umsetzung!C:E,3,0)</f>
        <v>mJB</v>
      </c>
      <c r="J5" s="12" t="str">
        <f>IF(ISNA(VLOOKUP(CONCATENATE(C5,"_",I5),'Download meinH4all'!A:B,2,0)=TRUE),"",VLOOKUP(CONCATENATE(C5,"_",I5),'Download meinH4all'!A:B,2,0))</f>
        <v>mJB-BL</v>
      </c>
      <c r="K5" s="12">
        <f>IF(ISNA(VLOOKUP(J5,Umsetzung!G:H,2,0)=TRUE),1,VLOOKUP(J5,Umsetzung!G:H,2,0))</f>
        <v>8</v>
      </c>
      <c r="L5" s="18">
        <f>IF(ISNA(VLOOKUP(CONCATENATE(C5,"_",I5),'Download meinH4all'!A:C,3,0)=TRUE),0,VLOOKUP(CONCATENATE(C5,"_",I5),'Download meinH4all'!A:C,3,0))</f>
        <v>7</v>
      </c>
      <c r="M5" s="12">
        <f t="shared" si="1"/>
        <v>73</v>
      </c>
      <c r="N5" s="12">
        <f t="shared" si="2"/>
        <v>141</v>
      </c>
      <c r="O5" s="12">
        <f t="shared" si="3"/>
        <v>4</v>
      </c>
      <c r="P5" s="38">
        <v>4</v>
      </c>
      <c r="R5">
        <v>4</v>
      </c>
      <c r="S5" s="7"/>
      <c r="T5">
        <f>SUMIF(P2:P23,R5,N2:N23)</f>
        <v>457</v>
      </c>
      <c r="U5" s="7"/>
      <c r="W5" s="7"/>
      <c r="Y5" s="7"/>
    </row>
    <row r="6" spans="1:27" x14ac:dyDescent="0.3">
      <c r="A6" s="12" t="s">
        <v>48</v>
      </c>
      <c r="B6" s="12">
        <v>23122</v>
      </c>
      <c r="C6" s="12" t="str">
        <f>VLOOKUP(B6,Vereine!A:C,3,0)</f>
        <v>TSV Rintheim</v>
      </c>
      <c r="D6" s="12" t="str">
        <f>VLOOKUP(LEFT(A6,3),Umsetzung!C:E,2,0)</f>
        <v>mJA</v>
      </c>
      <c r="E6" s="12" t="str">
        <f>IF(ISNA(VLOOKUP(CONCATENATE(C6,"_",D6),'Download meinH4all'!A:B,2,0)=TRUE),"",VLOOKUP(CONCATENATE(C6,"_",D6),'Download meinH4all'!A:B,2,0))</f>
        <v>mJA-BL</v>
      </c>
      <c r="F6" s="12">
        <f>IF(ISNA(VLOOKUP(E6,Umsetzung!G:H,2,0)=TRUE),1,VLOOKUP(E6,Umsetzung!G:H,2,0))</f>
        <v>8</v>
      </c>
      <c r="G6" s="18">
        <f>IF(ISNA(VLOOKUP(CONCATENATE(C6,"_",D6),'Download meinH4all'!A:C,3,0)=TRUE),0,VLOOKUP(CONCATENATE(C6,"_",D6),'Download meinH4all'!A:C,3,0))</f>
        <v>9</v>
      </c>
      <c r="H6" s="12">
        <f t="shared" si="0"/>
        <v>71</v>
      </c>
      <c r="I6" s="12" t="str">
        <f>VLOOKUP(LEFT(A6,3),Umsetzung!C:E,3,0)</f>
        <v>mJB</v>
      </c>
      <c r="J6" s="12" t="str">
        <f>IF(ISNA(VLOOKUP(CONCATENATE(C6,"_",I6),'Download meinH4all'!A:B,2,0)=TRUE),"",VLOOKUP(CONCATENATE(C6,"_",I6),'Download meinH4all'!A:B,2,0))</f>
        <v>mJB-LL-AES</v>
      </c>
      <c r="K6" s="12">
        <f>IF(ISNA(VLOOKUP(J6,Umsetzung!G:H,2,0)=TRUE),1,VLOOKUP(J6,Umsetzung!G:H,2,0))</f>
        <v>7</v>
      </c>
      <c r="L6" s="18">
        <f>IF(ISNA(VLOOKUP(CONCATENATE(C6,"_",I6),'Download meinH4all'!A:C,3,0)=TRUE),0,VLOOKUP(CONCATENATE(C6,"_",I6),'Download meinH4all'!A:C,3,0))</f>
        <v>1</v>
      </c>
      <c r="M6" s="12">
        <f t="shared" si="1"/>
        <v>69</v>
      </c>
      <c r="N6" s="12">
        <f t="shared" si="2"/>
        <v>140</v>
      </c>
      <c r="O6" s="12">
        <f t="shared" si="3"/>
        <v>5</v>
      </c>
      <c r="P6">
        <v>5</v>
      </c>
      <c r="R6">
        <v>5</v>
      </c>
      <c r="T6">
        <f>SUMIF(P2:P23,R6,N2:N23)</f>
        <v>475</v>
      </c>
    </row>
    <row r="7" spans="1:27" x14ac:dyDescent="0.3">
      <c r="A7" s="12" t="s">
        <v>48</v>
      </c>
      <c r="B7" s="12">
        <v>24090</v>
      </c>
      <c r="C7" s="12" t="str">
        <f>VLOOKUP(B7,Vereine!A:C,3,0)</f>
        <v>SG Horan</v>
      </c>
      <c r="D7" s="12" t="str">
        <f>VLOOKUP(LEFT(A7,3),Umsetzung!C:E,2,0)</f>
        <v>mJA</v>
      </c>
      <c r="E7" s="36" t="s">
        <v>108</v>
      </c>
      <c r="F7" s="12">
        <f>IF(ISNA(VLOOKUP(E7,Umsetzung!G:H,2,0)=TRUE),1,VLOOKUP(E7,Umsetzung!G:H,2,0))</f>
        <v>7</v>
      </c>
      <c r="G7" s="37">
        <v>1</v>
      </c>
      <c r="H7" s="12">
        <f t="shared" si="0"/>
        <v>69</v>
      </c>
      <c r="I7" s="12" t="str">
        <f>VLOOKUP(LEFT(A7,3),Umsetzung!C:E,3,0)</f>
        <v>mJB</v>
      </c>
      <c r="J7" s="36" t="s">
        <v>110</v>
      </c>
      <c r="K7" s="12">
        <f>IF(ISNA(VLOOKUP(J7,Umsetzung!G:H,2,0)=TRUE),1,VLOOKUP(J7,Umsetzung!G:H,2,0))</f>
        <v>7</v>
      </c>
      <c r="L7" s="37">
        <v>1</v>
      </c>
      <c r="M7" s="12">
        <f t="shared" si="1"/>
        <v>69</v>
      </c>
      <c r="N7" s="12">
        <f t="shared" si="2"/>
        <v>138</v>
      </c>
      <c r="O7" s="12">
        <f t="shared" si="3"/>
        <v>6</v>
      </c>
      <c r="P7">
        <v>5</v>
      </c>
    </row>
    <row r="8" spans="1:27" x14ac:dyDescent="0.3">
      <c r="A8" s="12" t="s">
        <v>48</v>
      </c>
      <c r="B8" s="12">
        <v>22045</v>
      </c>
      <c r="C8" s="12" t="str">
        <f>VLOOKUP(B8,Vereine!A:C,3,0)</f>
        <v>SG Nußloch</v>
      </c>
      <c r="D8" s="12" t="str">
        <f>VLOOKUP(LEFT(A8,3),Umsetzung!C:E,2,0)</f>
        <v>mJA</v>
      </c>
      <c r="E8" s="12" t="str">
        <f>IF(ISNA(VLOOKUP(CONCATENATE(C8,"_",D8),'Download meinH4all'!A:B,2,0)=TRUE),"",VLOOKUP(CONCATENATE(C8,"_",D8),'Download meinH4all'!A:B,2,0))</f>
        <v>mJA-LL-RNT</v>
      </c>
      <c r="F8" s="12">
        <f>IF(ISNA(VLOOKUP(E8,Umsetzung!G:H,2,0)=TRUE),1,VLOOKUP(E8,Umsetzung!G:H,2,0))</f>
        <v>7</v>
      </c>
      <c r="G8" s="18">
        <f>IF(ISNA(VLOOKUP(CONCATENATE(C8,"_",D8),'Download meinH4all'!A:C,3,0)=TRUE),0,VLOOKUP(CONCATENATE(C8,"_",D8),'Download meinH4all'!A:C,3,0))</f>
        <v>5</v>
      </c>
      <c r="H8" s="12">
        <f t="shared" si="0"/>
        <v>65</v>
      </c>
      <c r="I8" s="12" t="str">
        <f>VLOOKUP(LEFT(A8,3),Umsetzung!C:E,3,0)</f>
        <v>mJB</v>
      </c>
      <c r="J8" s="12" t="str">
        <f>IF(ISNA(VLOOKUP(CONCATENATE(C8,"_",I8),'Download meinH4all'!A:B,2,0)=TRUE),"",VLOOKUP(CONCATENATE(C8,"_",I8),'Download meinH4all'!A:B,2,0))</f>
        <v>mJB-BL</v>
      </c>
      <c r="K8" s="12">
        <f>IF(ISNA(VLOOKUP(J8,Umsetzung!G:H,2,0)=TRUE),1,VLOOKUP(J8,Umsetzung!G:H,2,0))</f>
        <v>8</v>
      </c>
      <c r="L8" s="18">
        <f>IF(ISNA(VLOOKUP(CONCATENATE(C8,"_",I8),'Download meinH4all'!A:C,3,0)=TRUE),0,VLOOKUP(CONCATENATE(C8,"_",I8),'Download meinH4all'!A:C,3,0))</f>
        <v>9</v>
      </c>
      <c r="M8" s="12">
        <f t="shared" si="1"/>
        <v>71</v>
      </c>
      <c r="N8" s="12">
        <f t="shared" si="2"/>
        <v>136</v>
      </c>
      <c r="O8" s="12">
        <f t="shared" si="3"/>
        <v>7</v>
      </c>
      <c r="P8">
        <v>4</v>
      </c>
    </row>
    <row r="9" spans="1:27" x14ac:dyDescent="0.3">
      <c r="A9" s="12" t="s">
        <v>48</v>
      </c>
      <c r="B9" s="12">
        <v>25142</v>
      </c>
      <c r="C9" s="12" t="str">
        <f>VLOOKUP(B9,Vereine!A:C,3,0)</f>
        <v>TSV Knittlingen</v>
      </c>
      <c r="D9" s="12" t="str">
        <f>VLOOKUP(LEFT(A9,3),Umsetzung!C:E,2,0)</f>
        <v>mJA</v>
      </c>
      <c r="E9" s="12" t="str">
        <f>IF(ISNA(VLOOKUP(CONCATENATE(C9,"_",D9),'Download meinH4all'!A:B,2,0)=TRUE),"",VLOOKUP(CONCATENATE(C9,"_",D9),'Download meinH4all'!A:B,2,0))</f>
        <v>mJA-LL-AES</v>
      </c>
      <c r="F9" s="12">
        <f>IF(ISNA(VLOOKUP(E9,Umsetzung!G:H,2,0)=TRUE),1,VLOOKUP(E9,Umsetzung!G:H,2,0))</f>
        <v>7</v>
      </c>
      <c r="G9" s="18">
        <f>IF(ISNA(VLOOKUP(CONCATENATE(C9,"_",D9),'Download meinH4all'!A:C,3,0)=TRUE),0,VLOOKUP(CONCATENATE(C9,"_",D9),'Download meinH4all'!A:C,3,0))</f>
        <v>3</v>
      </c>
      <c r="H9" s="12">
        <f t="shared" si="0"/>
        <v>67</v>
      </c>
      <c r="I9" s="12" t="str">
        <f>VLOOKUP(LEFT(A9,3),Umsetzung!C:E,3,0)</f>
        <v>mJB</v>
      </c>
      <c r="J9" s="12" t="str">
        <f>IF(ISNA(VLOOKUP(CONCATENATE(C9,"_",I9),'Download meinH4all'!A:B,2,0)=TRUE),"",VLOOKUP(CONCATENATE(C9,"_",I9),'Download meinH4all'!A:B,2,0))</f>
        <v>mJB-LL-AES</v>
      </c>
      <c r="K9" s="12">
        <f>IF(ISNA(VLOOKUP(J9,Umsetzung!G:H,2,0)=TRUE),1,VLOOKUP(J9,Umsetzung!G:H,2,0))</f>
        <v>7</v>
      </c>
      <c r="L9" s="18">
        <f>IF(ISNA(VLOOKUP(CONCATENATE(C9,"_",I9),'Download meinH4all'!A:C,3,0)=TRUE),0,VLOOKUP(CONCATENATE(C9,"_",I9),'Download meinH4all'!A:C,3,0))</f>
        <v>2</v>
      </c>
      <c r="M9" s="12">
        <f t="shared" si="1"/>
        <v>68</v>
      </c>
      <c r="N9" s="12">
        <f t="shared" si="2"/>
        <v>135</v>
      </c>
      <c r="O9" s="12">
        <f t="shared" si="3"/>
        <v>8</v>
      </c>
      <c r="P9" s="38">
        <v>1</v>
      </c>
    </row>
    <row r="10" spans="1:27" x14ac:dyDescent="0.3">
      <c r="A10" s="12" t="s">
        <v>48</v>
      </c>
      <c r="B10" s="12">
        <v>22436</v>
      </c>
      <c r="C10" s="12" t="str">
        <f>VLOOKUP(B10,Vereine!A:C,3,0)</f>
        <v>SG Edingen/Friedrichsfeld/Seckenheim</v>
      </c>
      <c r="D10" s="12" t="str">
        <f>VLOOKUP(LEFT(A10,3),Umsetzung!C:E,2,0)</f>
        <v>mJA</v>
      </c>
      <c r="E10" s="12" t="str">
        <f>IF(ISNA(VLOOKUP(CONCATENATE(C10,"_",D10),'Download meinH4all'!A:B,2,0)=TRUE),"",VLOOKUP(CONCATENATE(C10,"_",D10),'Download meinH4all'!A:B,2,0))</f>
        <v>mJA-LL-RNT</v>
      </c>
      <c r="F10" s="12">
        <f>IF(ISNA(VLOOKUP(E10,Umsetzung!G:H,2,0)=TRUE),1,VLOOKUP(E10,Umsetzung!G:H,2,0))</f>
        <v>7</v>
      </c>
      <c r="G10" s="18">
        <f>IF(ISNA(VLOOKUP(CONCATENATE(C10,"_",D10),'Download meinH4all'!A:C,3,0)=TRUE),0,VLOOKUP(CONCATENATE(C10,"_",D10),'Download meinH4all'!A:C,3,0))</f>
        <v>2</v>
      </c>
      <c r="H10" s="12">
        <f t="shared" si="0"/>
        <v>68</v>
      </c>
      <c r="I10" s="12" t="str">
        <f>VLOOKUP(LEFT(A10,3),Umsetzung!C:E,3,0)</f>
        <v>mJB</v>
      </c>
      <c r="J10" s="12" t="str">
        <f>IF(ISNA(VLOOKUP(CONCATENATE(C10,"_",I10),'Download meinH4all'!A:B,2,0)=TRUE),"",VLOOKUP(CONCATENATE(C10,"_",I10),'Download meinH4all'!A:B,2,0))</f>
        <v>mJB-LL-RNT</v>
      </c>
      <c r="K10" s="12">
        <f>IF(ISNA(VLOOKUP(J10,Umsetzung!G:H,2,0)=TRUE),1,VLOOKUP(J10,Umsetzung!G:H,2,0))</f>
        <v>7</v>
      </c>
      <c r="L10" s="18">
        <f>IF(ISNA(VLOOKUP(CONCATENATE(C10,"_",I10),'Download meinH4all'!A:C,3,0)=TRUE),0,VLOOKUP(CONCATENATE(C10,"_",I10),'Download meinH4all'!A:C,3,0))</f>
        <v>4</v>
      </c>
      <c r="M10" s="12">
        <f t="shared" si="1"/>
        <v>66</v>
      </c>
      <c r="N10" s="12">
        <f t="shared" si="2"/>
        <v>134</v>
      </c>
      <c r="O10" s="12">
        <f t="shared" si="3"/>
        <v>9</v>
      </c>
      <c r="P10" s="38">
        <v>3</v>
      </c>
    </row>
    <row r="11" spans="1:27" x14ac:dyDescent="0.3">
      <c r="A11" s="12" t="s">
        <v>48</v>
      </c>
      <c r="B11" s="12">
        <v>24424</v>
      </c>
      <c r="C11" s="12" t="str">
        <f>VLOOKUP(B11,Vereine!A:C,3,0)</f>
        <v>Handball Wölfe Plankstadt e.V.</v>
      </c>
      <c r="D11" s="12" t="str">
        <f>VLOOKUP(LEFT(A11,3),Umsetzung!C:E,2,0)</f>
        <v>mJA</v>
      </c>
      <c r="E11" s="12" t="str">
        <f>IF(ISNA(VLOOKUP(CONCATENATE(C11,"_",D11),'Download meinH4all'!A:B,2,0)=TRUE),"",VLOOKUP(CONCATENATE(C11,"_",D11),'Download meinH4all'!A:B,2,0))</f>
        <v>mJA-BL</v>
      </c>
      <c r="F11" s="12">
        <f>IF(ISNA(VLOOKUP(E11,Umsetzung!G:H,2,0)=TRUE),1,VLOOKUP(E11,Umsetzung!G:H,2,0))</f>
        <v>8</v>
      </c>
      <c r="G11" s="18">
        <f>IF(ISNA(VLOOKUP(CONCATENATE(C11,"_",D11),'Download meinH4all'!A:C,3,0)=TRUE),0,VLOOKUP(CONCATENATE(C11,"_",D11),'Download meinH4all'!A:C,3,0))</f>
        <v>5</v>
      </c>
      <c r="H11" s="12">
        <f t="shared" si="0"/>
        <v>75</v>
      </c>
      <c r="I11" s="12" t="str">
        <f>VLOOKUP(LEFT(A11,3),Umsetzung!C:E,3,0)</f>
        <v>mJB</v>
      </c>
      <c r="J11" s="12" t="str">
        <f>IF(ISNA(VLOOKUP(CONCATENATE(C11,"_",I11),'Download meinH4all'!A:B,2,0)=TRUE),"",VLOOKUP(CONCATENATE(C11,"_",I11),'Download meinH4all'!A:B,2,0))</f>
        <v>mJB-BzL1</v>
      </c>
      <c r="K11" s="12">
        <f>IF(ISNA(VLOOKUP(J11,Umsetzung!G:H,2,0)=TRUE),1,VLOOKUP(J11,Umsetzung!G:H,2,0))</f>
        <v>6</v>
      </c>
      <c r="L11" s="18">
        <f>IF(ISNA(VLOOKUP(CONCATENATE(C11,"_",I11),'Download meinH4all'!A:C,3,0)=TRUE),0,VLOOKUP(CONCATENATE(C11,"_",I11),'Download meinH4all'!A:C,3,0))</f>
        <v>5</v>
      </c>
      <c r="M11" s="12">
        <f t="shared" si="1"/>
        <v>55</v>
      </c>
      <c r="N11" s="12">
        <f t="shared" si="2"/>
        <v>130</v>
      </c>
      <c r="O11" s="12">
        <f t="shared" si="3"/>
        <v>10</v>
      </c>
      <c r="P11">
        <v>2</v>
      </c>
    </row>
    <row r="12" spans="1:27" x14ac:dyDescent="0.3">
      <c r="A12" s="12" t="s">
        <v>48</v>
      </c>
      <c r="B12" s="12">
        <v>23389</v>
      </c>
      <c r="C12" s="12" t="str">
        <f>VLOOKUP(B12,Vereine!A:C,3,0)</f>
        <v>SG Eggenstein-Leopoldshafen</v>
      </c>
      <c r="D12" s="12" t="str">
        <f>VLOOKUP(LEFT(A12,3),Umsetzung!C:E,2,0)</f>
        <v>mJA</v>
      </c>
      <c r="E12" s="36" t="s">
        <v>48</v>
      </c>
      <c r="F12" s="12">
        <f>IF(ISNA(VLOOKUP(E12,Umsetzung!G:H,2,0)=TRUE),1,VLOOKUP(E12,Umsetzung!G:H,2,0))</f>
        <v>8</v>
      </c>
      <c r="G12" s="37">
        <v>7</v>
      </c>
      <c r="H12" s="12">
        <f t="shared" si="0"/>
        <v>73</v>
      </c>
      <c r="I12" s="12" t="str">
        <f>VLOOKUP(LEFT(A12,3),Umsetzung!C:E,3,0)</f>
        <v>mJB</v>
      </c>
      <c r="J12" s="36" t="s">
        <v>53</v>
      </c>
      <c r="K12" s="12">
        <f>IF(ISNA(VLOOKUP(J12,Umsetzung!G:H,2,0)=TRUE),1,VLOOKUP(J12,Umsetzung!G:H,2,0))</f>
        <v>6</v>
      </c>
      <c r="L12" s="37">
        <v>5</v>
      </c>
      <c r="M12" s="12">
        <f t="shared" si="1"/>
        <v>55</v>
      </c>
      <c r="N12" s="12">
        <f t="shared" si="2"/>
        <v>128</v>
      </c>
      <c r="O12" s="12">
        <f t="shared" si="3"/>
        <v>11</v>
      </c>
      <c r="P12">
        <v>3</v>
      </c>
    </row>
    <row r="13" spans="1:27" x14ac:dyDescent="0.3">
      <c r="A13" s="12" t="s">
        <v>48</v>
      </c>
      <c r="B13" s="12">
        <v>22430</v>
      </c>
      <c r="C13" s="12" t="str">
        <f>VLOOKUP(B13,Vereine!A:C,3,0)</f>
        <v>HSG Dielheim/Malschenberg</v>
      </c>
      <c r="D13" s="12" t="str">
        <f>VLOOKUP(LEFT(A13,3),Umsetzung!C:E,2,0)</f>
        <v>mJA</v>
      </c>
      <c r="E13" s="12" t="str">
        <f>IF(ISNA(VLOOKUP(CONCATENATE(C13,"_",D13),'Download meinH4all'!A:B,2,0)=TRUE),"",VLOOKUP(CONCATENATE(C13,"_",D13),'Download meinH4all'!A:B,2,0))</f>
        <v>mJA-BzL1</v>
      </c>
      <c r="F13" s="12">
        <f>IF(ISNA(VLOOKUP(E13,Umsetzung!G:H,2,0)=TRUE),1,VLOOKUP(E13,Umsetzung!G:H,2,0))</f>
        <v>6</v>
      </c>
      <c r="G13" s="18">
        <f>IF(ISNA(VLOOKUP(CONCATENATE(C13,"_",D13),'Download meinH4all'!A:C,3,0)=TRUE),0,VLOOKUP(CONCATENATE(C13,"_",D13),'Download meinH4all'!A:C,3,0))</f>
        <v>6</v>
      </c>
      <c r="H13" s="12">
        <f t="shared" si="0"/>
        <v>54</v>
      </c>
      <c r="I13" s="12" t="str">
        <f>VLOOKUP(LEFT(A13,3),Umsetzung!C:E,3,0)</f>
        <v>mJB</v>
      </c>
      <c r="J13" s="12" t="str">
        <f>IF(ISNA(VLOOKUP(CONCATENATE(C13,"_",I13),'Download meinH4all'!A:B,2,0)=TRUE),"",VLOOKUP(CONCATENATE(C13,"_",I13),'Download meinH4all'!A:B,2,0))</f>
        <v>mJB-LL-RNT</v>
      </c>
      <c r="K13" s="12">
        <f>IF(ISNA(VLOOKUP(J13,Umsetzung!G:H,2,0)=TRUE),1,VLOOKUP(J13,Umsetzung!G:H,2,0))</f>
        <v>7</v>
      </c>
      <c r="L13" s="18">
        <f>IF(ISNA(VLOOKUP(CONCATENATE(C13,"_",I13),'Download meinH4all'!A:C,3,0)=TRUE),0,VLOOKUP(CONCATENATE(C13,"_",I13),'Download meinH4all'!A:C,3,0))</f>
        <v>3</v>
      </c>
      <c r="M13" s="12">
        <f t="shared" si="1"/>
        <v>67</v>
      </c>
      <c r="N13" s="12">
        <f t="shared" si="2"/>
        <v>121</v>
      </c>
      <c r="O13" s="12">
        <f t="shared" si="3"/>
        <v>12</v>
      </c>
      <c r="P13">
        <v>4</v>
      </c>
    </row>
    <row r="14" spans="1:27" x14ac:dyDescent="0.3">
      <c r="A14" s="12" t="s">
        <v>48</v>
      </c>
      <c r="B14" s="12">
        <v>22205</v>
      </c>
      <c r="C14" s="12" t="str">
        <f>VLOOKUP(B14,Vereine!A:C,3,0)</f>
        <v>TSV HD-Wieblingen</v>
      </c>
      <c r="D14" s="12" t="str">
        <f>VLOOKUP(LEFT(A14,3),Umsetzung!C:E,2,0)</f>
        <v>mJA</v>
      </c>
      <c r="E14" s="12" t="str">
        <f>IF(ISNA(VLOOKUP(CONCATENATE(C14,"_",D14),'Download meinH4all'!A:B,2,0)=TRUE),"",VLOOKUP(CONCATENATE(C14,"_",D14),'Download meinH4all'!A:B,2,0))</f>
        <v>mJA-BzL1</v>
      </c>
      <c r="F14" s="12">
        <f>IF(ISNA(VLOOKUP(E14,Umsetzung!G:H,2,0)=TRUE),1,VLOOKUP(E14,Umsetzung!G:H,2,0))</f>
        <v>6</v>
      </c>
      <c r="G14" s="18">
        <f>IF(ISNA(VLOOKUP(CONCATENATE(C14,"_",D14),'Download meinH4all'!A:C,3,0)=TRUE),0,VLOOKUP(CONCATENATE(C14,"_",D14),'Download meinH4all'!A:C,3,0))</f>
        <v>1</v>
      </c>
      <c r="H14" s="12">
        <f t="shared" si="0"/>
        <v>59</v>
      </c>
      <c r="I14" s="12" t="str">
        <f>VLOOKUP(LEFT(A14,3),Umsetzung!C:E,3,0)</f>
        <v>mJB</v>
      </c>
      <c r="J14" s="12" t="str">
        <f>IF(ISNA(VLOOKUP(CONCATENATE(C14,"_",I14),'Download meinH4all'!A:B,2,0)=TRUE),"",VLOOKUP(CONCATENATE(C14,"_",I14),'Download meinH4all'!A:B,2,0))</f>
        <v>mJB-BzL1</v>
      </c>
      <c r="K14" s="12">
        <f>IF(ISNA(VLOOKUP(J14,Umsetzung!G:H,2,0)=TRUE),1,VLOOKUP(J14,Umsetzung!G:H,2,0))</f>
        <v>6</v>
      </c>
      <c r="L14" s="18">
        <f>IF(ISNA(VLOOKUP(CONCATENATE(C14,"_",I14),'Download meinH4all'!A:C,3,0)=TRUE),0,VLOOKUP(CONCATENATE(C14,"_",I14),'Download meinH4all'!A:C,3,0))</f>
        <v>6</v>
      </c>
      <c r="M14" s="12">
        <f t="shared" si="1"/>
        <v>54</v>
      </c>
      <c r="N14" s="12">
        <f t="shared" si="2"/>
        <v>113</v>
      </c>
      <c r="O14" s="12">
        <f t="shared" si="3"/>
        <v>13</v>
      </c>
      <c r="P14" s="38">
        <v>2</v>
      </c>
    </row>
    <row r="15" spans="1:27" x14ac:dyDescent="0.3">
      <c r="A15" s="12" t="s">
        <v>48</v>
      </c>
      <c r="B15" s="12">
        <v>22317</v>
      </c>
      <c r="C15" s="12" t="str">
        <f>VLOOKUP(B15,Vereine!A:C,3,0)</f>
        <v>ASG Heidelberg-Leimen</v>
      </c>
      <c r="D15" s="12" t="str">
        <f>VLOOKUP(LEFT(A15,3),Umsetzung!C:E,2,0)</f>
        <v>mJA</v>
      </c>
      <c r="E15" s="12" t="str">
        <f>IF(ISNA(VLOOKUP(CONCATENATE(C15,"_",D15),'Download meinH4all'!A:B,2,0)=TRUE),"",VLOOKUP(CONCATENATE(C15,"_",D15),'Download meinH4all'!A:B,2,0))</f>
        <v>mJA-BL</v>
      </c>
      <c r="F15" s="12">
        <f>IF(ISNA(VLOOKUP(E15,Umsetzung!G:H,2,0)=TRUE),1,VLOOKUP(E15,Umsetzung!G:H,2,0))</f>
        <v>8</v>
      </c>
      <c r="G15" s="18">
        <f>IF(ISNA(VLOOKUP(CONCATENATE(C15,"_",D15),'Download meinH4all'!A:C,3,0)=TRUE),0,VLOOKUP(CONCATENATE(C15,"_",D15),'Download meinH4all'!A:C,3,0))</f>
        <v>4</v>
      </c>
      <c r="H15" s="12">
        <f t="shared" si="0"/>
        <v>76</v>
      </c>
      <c r="I15" s="12" t="str">
        <f>VLOOKUP(LEFT(A15,3),Umsetzung!C:E,3,0)</f>
        <v>mJB</v>
      </c>
      <c r="J15" s="12" t="str">
        <f>IF(ISNA(VLOOKUP(CONCATENATE(C15,"_",I15),'Download meinH4all'!A:B,2,0)=TRUE),"",VLOOKUP(CONCATENATE(C15,"_",I15),'Download meinH4all'!A:B,2,0))</f>
        <v/>
      </c>
      <c r="K15" s="12">
        <f>IF(ISNA(VLOOKUP(J15,Umsetzung!G:H,2,0)=TRUE),1,VLOOKUP(J15,Umsetzung!G:H,2,0))</f>
        <v>1</v>
      </c>
      <c r="L15" s="18">
        <f>IF(ISNA(VLOOKUP(CONCATENATE(C15,"_",I15),'Download meinH4all'!A:C,3,0)=TRUE),0,VLOOKUP(CONCATENATE(C15,"_",I15),'Download meinH4all'!A:C,3,0))</f>
        <v>0</v>
      </c>
      <c r="M15" s="12">
        <f t="shared" si="1"/>
        <v>0</v>
      </c>
      <c r="N15" s="12">
        <f t="shared" si="2"/>
        <v>76</v>
      </c>
      <c r="O15" s="12">
        <f t="shared" si="3"/>
        <v>14</v>
      </c>
      <c r="P15">
        <v>5</v>
      </c>
    </row>
    <row r="16" spans="1:27" x14ac:dyDescent="0.3">
      <c r="A16" s="12" t="s">
        <v>48</v>
      </c>
      <c r="B16" s="12">
        <v>23288</v>
      </c>
      <c r="C16" s="12" t="str">
        <f>VLOOKUP(B16,Vereine!A:C,3,0)</f>
        <v>SG Stutensee-Weingarten</v>
      </c>
      <c r="D16" s="12" t="str">
        <f>VLOOKUP(LEFT(A16,3),Umsetzung!C:E,2,0)</f>
        <v>mJA</v>
      </c>
      <c r="E16" s="12" t="str">
        <f>IF(ISNA(VLOOKUP(CONCATENATE(C16,"_",D16),'Download meinH4all'!A:B,2,0)=TRUE),"",VLOOKUP(CONCATENATE(C16,"_",D16),'Download meinH4all'!A:B,2,0))</f>
        <v/>
      </c>
      <c r="F16" s="12">
        <f>IF(ISNA(VLOOKUP(E16,Umsetzung!G:H,2,0)=TRUE),1,VLOOKUP(E16,Umsetzung!G:H,2,0))</f>
        <v>1</v>
      </c>
      <c r="G16" s="18">
        <f>IF(ISNA(VLOOKUP(CONCATENATE(C16,"_",D16),'Download meinH4all'!A:C,3,0)=TRUE),0,VLOOKUP(CONCATENATE(C16,"_",D16),'Download meinH4all'!A:C,3,0))</f>
        <v>0</v>
      </c>
      <c r="H16" s="12">
        <f t="shared" si="0"/>
        <v>0</v>
      </c>
      <c r="I16" s="12" t="str">
        <f>VLOOKUP(LEFT(A16,3),Umsetzung!C:E,3,0)</f>
        <v>mJB</v>
      </c>
      <c r="J16" s="12" t="str">
        <f>IF(ISNA(VLOOKUP(CONCATENATE(C16,"_",I16),'Download meinH4all'!A:B,2,0)=TRUE),"",VLOOKUP(CONCATENATE(C16,"_",I16),'Download meinH4all'!A:B,2,0))</f>
        <v>mJB-BL</v>
      </c>
      <c r="K16" s="12">
        <f>IF(ISNA(VLOOKUP(J16,Umsetzung!G:H,2,0)=TRUE),1,VLOOKUP(J16,Umsetzung!G:H,2,0))</f>
        <v>8</v>
      </c>
      <c r="L16" s="18">
        <f>IF(ISNA(VLOOKUP(CONCATENATE(C16,"_",I16),'Download meinH4all'!A:C,3,0)=TRUE),0,VLOOKUP(CONCATENATE(C16,"_",I16),'Download meinH4all'!A:C,3,0))</f>
        <v>8</v>
      </c>
      <c r="M16" s="12">
        <f t="shared" si="1"/>
        <v>72</v>
      </c>
      <c r="N16" s="12">
        <f t="shared" si="2"/>
        <v>72</v>
      </c>
      <c r="O16" s="12">
        <f t="shared" si="3"/>
        <v>15</v>
      </c>
      <c r="P16">
        <v>1</v>
      </c>
    </row>
    <row r="17" spans="1:25" x14ac:dyDescent="0.3">
      <c r="A17" s="12" t="s">
        <v>48</v>
      </c>
      <c r="B17" s="12">
        <v>23119</v>
      </c>
      <c r="C17" s="12" t="str">
        <f>VLOOKUP(B17,Vereine!A:C,3,0)</f>
        <v>TV Knielingen</v>
      </c>
      <c r="D17" s="12" t="str">
        <f>VLOOKUP(LEFT(A17,3),Umsetzung!C:E,2,0)</f>
        <v>mJA</v>
      </c>
      <c r="E17" s="12" t="str">
        <f>IF(ISNA(VLOOKUP(CONCATENATE(C17,"_",D17),'Download meinH4all'!A:B,2,0)=TRUE),"",VLOOKUP(CONCATENATE(C17,"_",D17),'Download meinH4all'!A:B,2,0))</f>
        <v/>
      </c>
      <c r="F17" s="12">
        <f>IF(ISNA(VLOOKUP(E17,Umsetzung!G:H,2,0)=TRUE),1,VLOOKUP(E17,Umsetzung!G:H,2,0))</f>
        <v>1</v>
      </c>
      <c r="G17" s="18">
        <f>IF(ISNA(VLOOKUP(CONCATENATE(C17,"_",D17),'Download meinH4all'!A:C,3,0)=TRUE),0,VLOOKUP(CONCATENATE(C17,"_",D17),'Download meinH4all'!A:C,3,0))</f>
        <v>0</v>
      </c>
      <c r="H17" s="12">
        <f t="shared" si="0"/>
        <v>0</v>
      </c>
      <c r="I17" s="12" t="str">
        <f>VLOOKUP(LEFT(A17,3),Umsetzung!C:E,3,0)</f>
        <v>mJB</v>
      </c>
      <c r="J17" s="12" t="str">
        <f>IF(ISNA(VLOOKUP(CONCATENATE(C17,"_",I17),'Download meinH4all'!A:B,2,0)=TRUE),"",VLOOKUP(CONCATENATE(C17,"_",I17),'Download meinH4all'!A:B,2,0))</f>
        <v>mJB-LL-AES</v>
      </c>
      <c r="K17" s="12">
        <f>IF(ISNA(VLOOKUP(J17,Umsetzung!G:H,2,0)=TRUE),1,VLOOKUP(J17,Umsetzung!G:H,2,0))</f>
        <v>7</v>
      </c>
      <c r="L17" s="18">
        <f>IF(ISNA(VLOOKUP(CONCATENATE(C17,"_",I17),'Download meinH4all'!A:C,3,0)=TRUE),0,VLOOKUP(CONCATENATE(C17,"_",I17),'Download meinH4all'!A:C,3,0))</f>
        <v>3</v>
      </c>
      <c r="M17" s="12">
        <f t="shared" si="1"/>
        <v>67</v>
      </c>
      <c r="N17" s="12">
        <f t="shared" si="2"/>
        <v>67</v>
      </c>
      <c r="O17" s="12">
        <f t="shared" si="3"/>
        <v>16</v>
      </c>
      <c r="P17">
        <v>2</v>
      </c>
    </row>
    <row r="18" spans="1:25" x14ac:dyDescent="0.3">
      <c r="A18" s="12" t="s">
        <v>48</v>
      </c>
      <c r="B18" s="12">
        <v>26009</v>
      </c>
      <c r="C18" s="12" t="str">
        <f>VLOOKUP(B18,Vereine!A:C,3,0)</f>
        <v>TV Hardheim 1895</v>
      </c>
      <c r="D18" s="12" t="str">
        <f>VLOOKUP(LEFT(A18,3),Umsetzung!C:E,2,0)</f>
        <v>mJA</v>
      </c>
      <c r="E18" s="12" t="str">
        <f>IF(ISNA(VLOOKUP(CONCATENATE(C18,"_",D18),'Download meinH4all'!A:B,2,0)=TRUE),"",VLOOKUP(CONCATENATE(C18,"_",D18),'Download meinH4all'!A:B,2,0))</f>
        <v/>
      </c>
      <c r="F18" s="12">
        <f>IF(ISNA(VLOOKUP(E18,Umsetzung!G:H,2,0)=TRUE),1,VLOOKUP(E18,Umsetzung!G:H,2,0))</f>
        <v>1</v>
      </c>
      <c r="G18" s="18">
        <f>IF(ISNA(VLOOKUP(CONCATENATE(C18,"_",D18),'Download meinH4all'!A:C,3,0)=TRUE),0,VLOOKUP(CONCATENATE(C18,"_",D18),'Download meinH4all'!A:C,3,0))</f>
        <v>0</v>
      </c>
      <c r="H18" s="12">
        <f t="shared" si="0"/>
        <v>0</v>
      </c>
      <c r="I18" s="12" t="str">
        <f>VLOOKUP(LEFT(A18,3),Umsetzung!C:E,3,0)</f>
        <v>mJB</v>
      </c>
      <c r="J18" s="12" t="str">
        <f>IF(ISNA(VLOOKUP(CONCATENATE(C18,"_",I18),'Download meinH4all'!A:B,2,0)=TRUE),"",VLOOKUP(CONCATENATE(C18,"_",I18),'Download meinH4all'!A:B,2,0))</f>
        <v>mJB-LL-RNT</v>
      </c>
      <c r="K18" s="12">
        <f>IF(ISNA(VLOOKUP(J18,Umsetzung!G:H,2,0)=TRUE),1,VLOOKUP(J18,Umsetzung!G:H,2,0))</f>
        <v>7</v>
      </c>
      <c r="L18" s="18">
        <f>IF(ISNA(VLOOKUP(CONCATENATE(C18,"_",I18),'Download meinH4all'!A:C,3,0)=TRUE),0,VLOOKUP(CONCATENATE(C18,"_",I18),'Download meinH4all'!A:C,3,0))</f>
        <v>5</v>
      </c>
      <c r="M18" s="12">
        <f t="shared" si="1"/>
        <v>65</v>
      </c>
      <c r="N18" s="12">
        <f t="shared" si="2"/>
        <v>65</v>
      </c>
      <c r="O18" s="12">
        <f t="shared" si="3"/>
        <v>17</v>
      </c>
      <c r="P18" s="38">
        <v>5</v>
      </c>
    </row>
    <row r="19" spans="1:25" x14ac:dyDescent="0.3">
      <c r="A19" s="12" t="s">
        <v>48</v>
      </c>
      <c r="B19" s="12">
        <v>22417</v>
      </c>
      <c r="C19" s="12" t="str">
        <f>VLOOKUP(B19,Vereine!A:C,3,0)</f>
        <v>JSG Heidelberg</v>
      </c>
      <c r="D19" s="12" t="str">
        <f>VLOOKUP(LEFT(A19,3),Umsetzung!C:E,2,0)</f>
        <v>mJA</v>
      </c>
      <c r="E19" s="12" t="str">
        <f>IF(ISNA(VLOOKUP(CONCATENATE(C19,"_",D19),'Download meinH4all'!A:B,2,0)=TRUE),"",VLOOKUP(CONCATENATE(C19,"_",D19),'Download meinH4all'!A:B,2,0))</f>
        <v>mJA-LL-RNT</v>
      </c>
      <c r="F19" s="12">
        <f>IF(ISNA(VLOOKUP(E19,Umsetzung!G:H,2,0)=TRUE),1,VLOOKUP(E19,Umsetzung!G:H,2,0))</f>
        <v>7</v>
      </c>
      <c r="G19" s="18">
        <f>IF(ISNA(VLOOKUP(CONCATENATE(C19,"_",D19),'Download meinH4all'!A:C,3,0)=TRUE),0,VLOOKUP(CONCATENATE(C19,"_",D19),'Download meinH4all'!A:C,3,0))</f>
        <v>6</v>
      </c>
      <c r="H19" s="12">
        <f t="shared" si="0"/>
        <v>64</v>
      </c>
      <c r="I19" s="12" t="str">
        <f>VLOOKUP(LEFT(A19,3),Umsetzung!C:E,3,0)</f>
        <v>mJB</v>
      </c>
      <c r="J19" s="12" t="str">
        <f>IF(ISNA(VLOOKUP(CONCATENATE(C19,"_",I19),'Download meinH4all'!A:B,2,0)=TRUE),"",VLOOKUP(CONCATENATE(C19,"_",I19),'Download meinH4all'!A:B,2,0))</f>
        <v/>
      </c>
      <c r="K19" s="12">
        <f>IF(ISNA(VLOOKUP(J19,Umsetzung!G:H,2,0)=TRUE),1,VLOOKUP(J19,Umsetzung!G:H,2,0))</f>
        <v>1</v>
      </c>
      <c r="L19" s="18">
        <f>IF(ISNA(VLOOKUP(CONCATENATE(C19,"_",I19),'Download meinH4all'!A:C,3,0)=TRUE),0,VLOOKUP(CONCATENATE(C19,"_",I19),'Download meinH4all'!A:C,3,0))</f>
        <v>0</v>
      </c>
      <c r="M19" s="12">
        <f t="shared" si="1"/>
        <v>0</v>
      </c>
      <c r="N19" s="12">
        <f t="shared" si="2"/>
        <v>64</v>
      </c>
      <c r="O19" s="12">
        <f t="shared" si="3"/>
        <v>18</v>
      </c>
      <c r="P19">
        <v>1</v>
      </c>
    </row>
    <row r="20" spans="1:25" x14ac:dyDescent="0.3">
      <c r="A20" s="12" t="s">
        <v>48</v>
      </c>
      <c r="B20" s="12">
        <v>24431</v>
      </c>
      <c r="C20" s="12" t="str">
        <f>VLOOKUP(B20,Vereine!A:C,3,0)</f>
        <v>JSG Weschnitztal</v>
      </c>
      <c r="D20" s="12" t="str">
        <f>VLOOKUP(LEFT(A20,3),Umsetzung!C:E,2,0)</f>
        <v>mJA</v>
      </c>
      <c r="E20" s="12" t="str">
        <f>IF(ISNA(VLOOKUP(CONCATENATE(C20,"_",D20),'Download meinH4all'!A:B,2,0)=TRUE),"",VLOOKUP(CONCATENATE(C20,"_",D20),'Download meinH4all'!A:B,2,0))</f>
        <v/>
      </c>
      <c r="F20" s="12">
        <f>IF(ISNA(VLOOKUP(E20,Umsetzung!G:H,2,0)=TRUE),1,VLOOKUP(E20,Umsetzung!G:H,2,0))</f>
        <v>1</v>
      </c>
      <c r="G20" s="18">
        <f>IF(ISNA(VLOOKUP(CONCATENATE(C20,"_",D20),'Download meinH4all'!A:C,3,0)=TRUE),0,VLOOKUP(CONCATENATE(C20,"_",D20),'Download meinH4all'!A:C,3,0))</f>
        <v>0</v>
      </c>
      <c r="H20" s="12">
        <f t="shared" si="0"/>
        <v>0</v>
      </c>
      <c r="I20" s="12" t="str">
        <f>VLOOKUP(LEFT(A20,3),Umsetzung!C:E,3,0)</f>
        <v>mJB</v>
      </c>
      <c r="J20" s="12" t="str">
        <f>IF(ISNA(VLOOKUP(CONCATENATE(C20,"_",I20),'Download meinH4all'!A:B,2,0)=TRUE),"",VLOOKUP(CONCATENATE(C20,"_",I20),'Download meinH4all'!A:B,2,0))</f>
        <v>mJB-LL-RNT</v>
      </c>
      <c r="K20" s="12">
        <f>IF(ISNA(VLOOKUP(J20,Umsetzung!G:H,2,0)=TRUE),1,VLOOKUP(J20,Umsetzung!G:H,2,0))</f>
        <v>7</v>
      </c>
      <c r="L20" s="18">
        <f>IF(ISNA(VLOOKUP(CONCATENATE(C20,"_",I20),'Download meinH4all'!A:C,3,0)=TRUE),0,VLOOKUP(CONCATENATE(C20,"_",I20),'Download meinH4all'!A:C,3,0))</f>
        <v>6</v>
      </c>
      <c r="M20" s="12">
        <f t="shared" si="1"/>
        <v>64</v>
      </c>
      <c r="N20" s="12">
        <f t="shared" si="2"/>
        <v>64</v>
      </c>
      <c r="O20" s="12">
        <f t="shared" si="3"/>
        <v>18</v>
      </c>
      <c r="P20">
        <v>3</v>
      </c>
    </row>
    <row r="21" spans="1:25" x14ac:dyDescent="0.3">
      <c r="A21" s="12" t="s">
        <v>48</v>
      </c>
      <c r="B21" s="12">
        <v>22050</v>
      </c>
      <c r="C21" s="12" t="str">
        <f>VLOOKUP(B21,Vereine!A:C,3,0)</f>
        <v>TSG Wiesloch</v>
      </c>
      <c r="D21" s="12" t="str">
        <f>VLOOKUP(LEFT(A21,3),Umsetzung!C:E,2,0)</f>
        <v>mJA</v>
      </c>
      <c r="E21" s="12" t="str">
        <f>IF(ISNA(VLOOKUP(CONCATENATE(C21,"_",D21),'Download meinH4all'!A:B,2,0)=TRUE),"",VLOOKUP(CONCATENATE(C21,"_",D21),'Download meinH4all'!A:B,2,0))</f>
        <v/>
      </c>
      <c r="F21" s="12">
        <f>IF(ISNA(VLOOKUP(E21,Umsetzung!G:H,2,0)=TRUE),1,VLOOKUP(E21,Umsetzung!G:H,2,0))</f>
        <v>1</v>
      </c>
      <c r="G21" s="18">
        <f>IF(ISNA(VLOOKUP(CONCATENATE(C21,"_",D21),'Download meinH4all'!A:C,3,0)=TRUE),0,VLOOKUP(CONCATENATE(C21,"_",D21),'Download meinH4all'!A:C,3,0))</f>
        <v>0</v>
      </c>
      <c r="H21" s="12">
        <f t="shared" si="0"/>
        <v>0</v>
      </c>
      <c r="I21" s="12" t="str">
        <f>VLOOKUP(LEFT(A21,3),Umsetzung!C:E,3,0)</f>
        <v>mJB</v>
      </c>
      <c r="J21" s="12" t="str">
        <f>IF(ISNA(VLOOKUP(CONCATENATE(C21,"_",I21),'Download meinH4all'!A:B,2,0)=TRUE),"",VLOOKUP(CONCATENATE(C21,"_",I21),'Download meinH4all'!A:B,2,0))</f>
        <v>mJB-BzL1</v>
      </c>
      <c r="K21" s="12">
        <f>IF(ISNA(VLOOKUP(J21,Umsetzung!G:H,2,0)=TRUE),1,VLOOKUP(J21,Umsetzung!G:H,2,0))</f>
        <v>6</v>
      </c>
      <c r="L21" s="18">
        <f>IF(ISNA(VLOOKUP(CONCATENATE(C21,"_",I21),'Download meinH4all'!A:C,3,0)=TRUE),0,VLOOKUP(CONCATENATE(C21,"_",I21),'Download meinH4all'!A:C,3,0))</f>
        <v>1</v>
      </c>
      <c r="M21" s="12">
        <f t="shared" si="1"/>
        <v>59</v>
      </c>
      <c r="N21" s="12">
        <f t="shared" si="2"/>
        <v>59</v>
      </c>
      <c r="O21" s="12">
        <f t="shared" si="3"/>
        <v>20</v>
      </c>
      <c r="P21">
        <v>4</v>
      </c>
    </row>
    <row r="22" spans="1:25" x14ac:dyDescent="0.3">
      <c r="A22" s="12" t="s">
        <v>48</v>
      </c>
      <c r="B22" s="12">
        <v>24215</v>
      </c>
      <c r="C22" s="12" t="str">
        <f>VLOOKUP(B22,Vereine!A:C,3,0)</f>
        <v>JSG Ilvesheim/Ladenburg</v>
      </c>
      <c r="D22" s="12" t="str">
        <f>VLOOKUP(LEFT(A22,3),Umsetzung!C:E,2,0)</f>
        <v>mJA</v>
      </c>
      <c r="E22" s="12" t="str">
        <f>IF(ISNA(VLOOKUP(CONCATENATE(C22,"_",D22),'Download meinH4all'!A:B,2,0)=TRUE),"",VLOOKUP(CONCATENATE(C22,"_",D22),'Download meinH4all'!A:B,2,0))</f>
        <v/>
      </c>
      <c r="F22" s="12">
        <f>IF(ISNA(VLOOKUP(E22,Umsetzung!G:H,2,0)=TRUE),1,VLOOKUP(E22,Umsetzung!G:H,2,0))</f>
        <v>1</v>
      </c>
      <c r="G22" s="18">
        <f>IF(ISNA(VLOOKUP(CONCATENATE(C22,"_",D22),'Download meinH4all'!A:C,3,0)=TRUE),0,VLOOKUP(CONCATENATE(C22,"_",D22),'Download meinH4all'!A:C,3,0))</f>
        <v>0</v>
      </c>
      <c r="H22" s="12">
        <f t="shared" si="0"/>
        <v>0</v>
      </c>
      <c r="I22" s="12" t="str">
        <f>VLOOKUP(LEFT(A22,3),Umsetzung!C:E,3,0)</f>
        <v>mJB</v>
      </c>
      <c r="J22" s="12" t="str">
        <f>IF(ISNA(VLOOKUP(CONCATENATE(C22,"_",I22),'Download meinH4all'!A:B,2,0)=TRUE),"",VLOOKUP(CONCATENATE(C22,"_",I22),'Download meinH4all'!A:B,2,0))</f>
        <v>mJB-BzL1</v>
      </c>
      <c r="K22" s="12">
        <f>IF(ISNA(VLOOKUP(J22,Umsetzung!G:H,2,0)=TRUE),1,VLOOKUP(J22,Umsetzung!G:H,2,0))</f>
        <v>6</v>
      </c>
      <c r="L22" s="18">
        <f>IF(ISNA(VLOOKUP(CONCATENATE(C22,"_",I22),'Download meinH4all'!A:C,3,0)=TRUE),0,VLOOKUP(CONCATENATE(C22,"_",I22),'Download meinH4all'!A:C,3,0))</f>
        <v>2</v>
      </c>
      <c r="M22" s="12">
        <f t="shared" si="1"/>
        <v>58</v>
      </c>
      <c r="N22" s="12">
        <f t="shared" si="2"/>
        <v>58</v>
      </c>
      <c r="O22" s="12">
        <f t="shared" si="3"/>
        <v>21</v>
      </c>
      <c r="P22">
        <v>1</v>
      </c>
    </row>
    <row r="23" spans="1:25" x14ac:dyDescent="0.3">
      <c r="A23" s="12" t="s">
        <v>48</v>
      </c>
      <c r="B23" s="12">
        <v>22044</v>
      </c>
      <c r="C23" s="12" t="str">
        <f>VLOOKUP(B23,Vereine!A:C,3,0)</f>
        <v>TB Neckarsteinach</v>
      </c>
      <c r="D23" s="12" t="str">
        <f>VLOOKUP(LEFT(A23,3),Umsetzung!C:E,2,0)</f>
        <v>mJA</v>
      </c>
      <c r="E23" s="12" t="str">
        <f>IF(ISNA(VLOOKUP(CONCATENATE(C23,"_",D23),'Download meinH4all'!A:B,2,0)=TRUE),"",VLOOKUP(CONCATENATE(C23,"_",D23),'Download meinH4all'!A:B,2,0))</f>
        <v/>
      </c>
      <c r="F23" s="12">
        <f>IF(ISNA(VLOOKUP(E23,Umsetzung!G:H,2,0)=TRUE),1,VLOOKUP(E23,Umsetzung!G:H,2,0))</f>
        <v>1</v>
      </c>
      <c r="G23" s="18">
        <f>IF(ISNA(VLOOKUP(CONCATENATE(C23,"_",D23),'Download meinH4all'!A:C,3,0)=TRUE),0,VLOOKUP(CONCATENATE(C23,"_",D23),'Download meinH4all'!A:C,3,0))</f>
        <v>0</v>
      </c>
      <c r="H23" s="12">
        <f t="shared" si="0"/>
        <v>0</v>
      </c>
      <c r="I23" s="12" t="str">
        <f>VLOOKUP(LEFT(A23,3),Umsetzung!C:E,3,0)</f>
        <v>mJB</v>
      </c>
      <c r="J23" s="12" t="str">
        <f>IF(ISNA(VLOOKUP(CONCATENATE(C23,"_",I23),'Download meinH4all'!A:B,2,0)=TRUE),"",VLOOKUP(CONCATENATE(C23,"_",I23),'Download meinH4all'!A:B,2,0))</f>
        <v>mJB-BzL1</v>
      </c>
      <c r="K23" s="12">
        <f>IF(ISNA(VLOOKUP(J23,Umsetzung!G:H,2,0)=TRUE),1,VLOOKUP(J23,Umsetzung!G:H,2,0))</f>
        <v>6</v>
      </c>
      <c r="L23" s="18">
        <f>IF(ISNA(VLOOKUP(CONCATENATE(C23,"_",I23),'Download meinH4all'!A:C,3,0)=TRUE),0,VLOOKUP(CONCATENATE(C23,"_",I23),'Download meinH4all'!A:C,3,0))</f>
        <v>4</v>
      </c>
      <c r="M23" s="12">
        <f t="shared" si="1"/>
        <v>56</v>
      </c>
      <c r="N23" s="12">
        <f t="shared" si="2"/>
        <v>56</v>
      </c>
      <c r="O23" s="12">
        <f t="shared" si="3"/>
        <v>22</v>
      </c>
      <c r="P23">
        <v>5</v>
      </c>
    </row>
    <row r="24" spans="1:25" x14ac:dyDescent="0.3">
      <c r="A24" s="13" t="s">
        <v>83</v>
      </c>
      <c r="B24" s="13">
        <v>21093</v>
      </c>
      <c r="C24" s="13" t="str">
        <f>VLOOKUP(B24,Vereine!A:C,3,0)</f>
        <v>TV Forst</v>
      </c>
      <c r="D24" s="13" t="str">
        <f>VLOOKUP(LEFT(A24,3),Umsetzung!C:E,2,0)</f>
        <v>mJB</v>
      </c>
      <c r="E24" s="13" t="str">
        <f>IF(ISNA(VLOOKUP(CONCATENATE(C24,"_",D24),'Download meinH4all'!A:B,2,0)=TRUE),"",VLOOKUP(CONCATENATE(C24,"_",D24),'Download meinH4all'!A:B,2,0))</f>
        <v>mJB-BL</v>
      </c>
      <c r="F24" s="13">
        <f>IF(ISNA(VLOOKUP(E24,Umsetzung!G:H,2,0)=TRUE),1,VLOOKUP(E24,Umsetzung!G:H,2,0))</f>
        <v>8</v>
      </c>
      <c r="G24" s="19">
        <f>IF(ISNA(VLOOKUP(CONCATENATE(C24,"_",D24),'Download meinH4all'!A:C,3,0)=TRUE),0,VLOOKUP(CONCATENATE(C24,"_",D24),'Download meinH4all'!A:C,3,0))</f>
        <v>6</v>
      </c>
      <c r="H24" s="13">
        <f t="shared" si="0"/>
        <v>74</v>
      </c>
      <c r="I24" s="13" t="str">
        <f>VLOOKUP(LEFT(A24,3),Umsetzung!C:E,3,0)</f>
        <v>mJC</v>
      </c>
      <c r="J24" s="13" t="str">
        <f>IF(ISNA(VLOOKUP(CONCATENATE(C24,"_",I24),'Download meinH4all'!A:B,2,0)=TRUE),"",VLOOKUP(CONCATENATE(C24,"_",I24),'Download meinH4all'!A:B,2,0))</f>
        <v>mJC-BL</v>
      </c>
      <c r="K24" s="13">
        <f>IF(ISNA(VLOOKUP(J24,Umsetzung!G:H,2,0)=TRUE),1,VLOOKUP(J24,Umsetzung!G:H,2,0))</f>
        <v>8</v>
      </c>
      <c r="L24" s="19">
        <f>IF(ISNA(VLOOKUP(CONCATENATE(C24,"_",I24),'Download meinH4all'!A:C,3,0)=TRUE),0,VLOOKUP(CONCATENATE(C24,"_",I24),'Download meinH4all'!A:C,3,0))</f>
        <v>7</v>
      </c>
      <c r="M24" s="13">
        <f t="shared" si="1"/>
        <v>73</v>
      </c>
      <c r="N24" s="13">
        <f t="shared" si="2"/>
        <v>147</v>
      </c>
      <c r="O24" s="13">
        <f t="shared" ref="O24:O37" si="4">RANK(N24,$N$24:$N$37)</f>
        <v>1</v>
      </c>
      <c r="P24" s="38">
        <v>1</v>
      </c>
      <c r="R24">
        <v>1</v>
      </c>
      <c r="S24" s="6"/>
      <c r="T24">
        <f>SUMIF(P24:P37,R24,N24:N37)</f>
        <v>393</v>
      </c>
      <c r="U24" s="7"/>
      <c r="W24" s="7"/>
      <c r="Y24" s="7"/>
    </row>
    <row r="25" spans="1:25" x14ac:dyDescent="0.3">
      <c r="A25" s="13" t="s">
        <v>83</v>
      </c>
      <c r="B25" s="13">
        <v>22420</v>
      </c>
      <c r="C25" s="13" t="str">
        <f>VLOOKUP(B25,Vereine!A:C,3,0)</f>
        <v>TSV Rot-Malsch</v>
      </c>
      <c r="D25" s="13" t="str">
        <f>VLOOKUP(LEFT(A25,3),Umsetzung!C:E,2,0)</f>
        <v>mJB</v>
      </c>
      <c r="E25" s="13" t="str">
        <f>IF(ISNA(VLOOKUP(CONCATENATE(C25,"_",D25),'Download meinH4all'!A:B,2,0)=TRUE),"",VLOOKUP(CONCATENATE(C25,"_",D25),'Download meinH4all'!A:B,2,0))</f>
        <v>mJB-BL</v>
      </c>
      <c r="F25" s="13">
        <f>IF(ISNA(VLOOKUP(E25,Umsetzung!G:H,2,0)=TRUE),1,VLOOKUP(E25,Umsetzung!G:H,2,0))</f>
        <v>8</v>
      </c>
      <c r="G25" s="19">
        <f>IF(ISNA(VLOOKUP(CONCATENATE(C25,"_",D25),'Download meinH4all'!A:C,3,0)=TRUE),0,VLOOKUP(CONCATENATE(C25,"_",D25),'Download meinH4all'!A:C,3,0))</f>
        <v>10</v>
      </c>
      <c r="H25" s="13">
        <f t="shared" si="0"/>
        <v>70</v>
      </c>
      <c r="I25" s="13" t="str">
        <f>VLOOKUP(LEFT(A25,3),Umsetzung!C:E,3,0)</f>
        <v>mJC</v>
      </c>
      <c r="J25" s="13" t="str">
        <f>IF(ISNA(VLOOKUP(CONCATENATE(C25,"_",I25),'Download meinH4all'!A:B,2,0)=TRUE),"",VLOOKUP(CONCATENATE(C25,"_",I25),'Download meinH4all'!A:B,2,0))</f>
        <v>mJC-BL</v>
      </c>
      <c r="K25" s="13">
        <f>IF(ISNA(VLOOKUP(J25,Umsetzung!G:H,2,0)=TRUE),1,VLOOKUP(J25,Umsetzung!G:H,2,0))</f>
        <v>8</v>
      </c>
      <c r="L25" s="19">
        <f>IF(ISNA(VLOOKUP(CONCATENATE(C25,"_",I25),'Download meinH4all'!A:C,3,0)=TRUE),0,VLOOKUP(CONCATENATE(C25,"_",I25),'Download meinH4all'!A:C,3,0))</f>
        <v>5</v>
      </c>
      <c r="M25" s="13">
        <f t="shared" si="1"/>
        <v>75</v>
      </c>
      <c r="N25" s="13">
        <f t="shared" si="2"/>
        <v>145</v>
      </c>
      <c r="O25" s="13">
        <f t="shared" si="4"/>
        <v>2</v>
      </c>
      <c r="P25">
        <v>2</v>
      </c>
      <c r="R25">
        <v>2</v>
      </c>
      <c r="S25" s="6"/>
      <c r="T25">
        <f>SUMIF(P24:P37,R25,N24:N37)</f>
        <v>512</v>
      </c>
      <c r="U25" s="7"/>
      <c r="W25" s="7"/>
      <c r="Y25" s="7"/>
    </row>
    <row r="26" spans="1:25" x14ac:dyDescent="0.3">
      <c r="A26" s="13" t="s">
        <v>83</v>
      </c>
      <c r="B26" s="13">
        <v>23122</v>
      </c>
      <c r="C26" s="13" t="str">
        <f>VLOOKUP(B26,Vereine!A:C,3,0)</f>
        <v>TSV Rintheim</v>
      </c>
      <c r="D26" s="13" t="str">
        <f>VLOOKUP(LEFT(A26,3),Umsetzung!C:E,2,0)</f>
        <v>mJB</v>
      </c>
      <c r="E26" s="13" t="str">
        <f>IF(ISNA(VLOOKUP(CONCATENATE(C26,"_",D26),'Download meinH4all'!A:B,2,0)=TRUE),"",VLOOKUP(CONCATENATE(C26,"_",D26),'Download meinH4all'!A:B,2,0))</f>
        <v>mJB-LL-AES</v>
      </c>
      <c r="F26" s="13">
        <f>IF(ISNA(VLOOKUP(E26,Umsetzung!G:H,2,0)=TRUE),1,VLOOKUP(E26,Umsetzung!G:H,2,0))</f>
        <v>7</v>
      </c>
      <c r="G26" s="19">
        <f>IF(ISNA(VLOOKUP(CONCATENATE(C26,"_",D26),'Download meinH4all'!A:C,3,0)=TRUE),0,VLOOKUP(CONCATENATE(C26,"_",D26),'Download meinH4all'!A:C,3,0))</f>
        <v>1</v>
      </c>
      <c r="H26" s="13">
        <f t="shared" si="0"/>
        <v>69</v>
      </c>
      <c r="I26" s="13" t="str">
        <f>VLOOKUP(LEFT(A26,3),Umsetzung!C:E,3,0)</f>
        <v>mJC</v>
      </c>
      <c r="J26" s="13" t="str">
        <f>IF(ISNA(VLOOKUP(CONCATENATE(C26,"_",I26),'Download meinH4all'!A:B,2,0)=TRUE),"",VLOOKUP(CONCATENATE(C26,"_",I26),'Download meinH4all'!A:B,2,0))</f>
        <v>mJC-BL</v>
      </c>
      <c r="K26" s="13">
        <f>IF(ISNA(VLOOKUP(J26,Umsetzung!G:H,2,0)=TRUE),1,VLOOKUP(J26,Umsetzung!G:H,2,0))</f>
        <v>8</v>
      </c>
      <c r="L26" s="19">
        <f>IF(ISNA(VLOOKUP(CONCATENATE(C26,"_",I26),'Download meinH4all'!A:C,3,0)=TRUE),0,VLOOKUP(CONCATENATE(C26,"_",I26),'Download meinH4all'!A:C,3,0))</f>
        <v>10</v>
      </c>
      <c r="M26" s="13">
        <f t="shared" si="1"/>
        <v>70</v>
      </c>
      <c r="N26" s="13">
        <f t="shared" si="2"/>
        <v>139</v>
      </c>
      <c r="O26" s="13">
        <f t="shared" si="4"/>
        <v>3</v>
      </c>
      <c r="P26" s="38">
        <v>3</v>
      </c>
      <c r="R26">
        <v>3</v>
      </c>
      <c r="S26" s="6"/>
      <c r="T26">
        <f>SUMIF(P24:P37,R26,N24:N37)</f>
        <v>391</v>
      </c>
      <c r="U26" s="7"/>
      <c r="W26" s="7"/>
      <c r="Y26" s="7"/>
    </row>
    <row r="27" spans="1:25" x14ac:dyDescent="0.3">
      <c r="A27" s="13" t="s">
        <v>83</v>
      </c>
      <c r="B27" s="13">
        <v>22436</v>
      </c>
      <c r="C27" s="13" t="str">
        <f>VLOOKUP(B27,Vereine!A:C,3,0)</f>
        <v>SG Edingen/Friedrichsfeld/Seckenheim</v>
      </c>
      <c r="D27" s="13" t="str">
        <f>VLOOKUP(LEFT(A27,3),Umsetzung!C:E,2,0)</f>
        <v>mJB</v>
      </c>
      <c r="E27" s="13" t="str">
        <f>IF(ISNA(VLOOKUP(CONCATENATE(C27,"_",D27),'Download meinH4all'!A:B,2,0)=TRUE),"",VLOOKUP(CONCATENATE(C27,"_",D27),'Download meinH4all'!A:B,2,0))</f>
        <v>mJB-LL-RNT</v>
      </c>
      <c r="F27" s="13">
        <f>IF(ISNA(VLOOKUP(E27,Umsetzung!G:H,2,0)=TRUE),1,VLOOKUP(E27,Umsetzung!G:H,2,0))</f>
        <v>7</v>
      </c>
      <c r="G27" s="19">
        <f>IF(ISNA(VLOOKUP(CONCATENATE(C27,"_",D27),'Download meinH4all'!A:C,3,0)=TRUE),0,VLOOKUP(CONCATENATE(C27,"_",D27),'Download meinH4all'!A:C,3,0))</f>
        <v>4</v>
      </c>
      <c r="H27" s="13">
        <f t="shared" si="0"/>
        <v>66</v>
      </c>
      <c r="I27" s="13" t="str">
        <f>VLOOKUP(LEFT(A27,3),Umsetzung!C:E,3,0)</f>
        <v>mJC</v>
      </c>
      <c r="J27" s="13" t="str">
        <f>IF(ISNA(VLOOKUP(CONCATENATE(C27,"_",I27),'Download meinH4all'!A:B,2,0)=TRUE),"",VLOOKUP(CONCATENATE(C27,"_",I27),'Download meinH4all'!A:B,2,0))</f>
        <v>mJC-LL-RNT</v>
      </c>
      <c r="K27" s="13">
        <f>IF(ISNA(VLOOKUP(J27,Umsetzung!G:H,2,0)=TRUE),1,VLOOKUP(J27,Umsetzung!G:H,2,0))</f>
        <v>7</v>
      </c>
      <c r="L27" s="19">
        <f>IF(ISNA(VLOOKUP(CONCATENATE(C27,"_",I27),'Download meinH4all'!A:C,3,0)=TRUE),0,VLOOKUP(CONCATENATE(C27,"_",I27),'Download meinH4all'!A:C,3,0))</f>
        <v>2</v>
      </c>
      <c r="M27" s="13">
        <f t="shared" si="1"/>
        <v>68</v>
      </c>
      <c r="N27" s="13">
        <f t="shared" si="2"/>
        <v>134</v>
      </c>
      <c r="O27" s="13">
        <f t="shared" si="4"/>
        <v>4</v>
      </c>
      <c r="P27">
        <v>4</v>
      </c>
      <c r="R27">
        <v>4</v>
      </c>
      <c r="S27" s="6"/>
      <c r="T27">
        <f>SUMIF(P24:P37,R27,N24:N37)</f>
        <v>463</v>
      </c>
    </row>
    <row r="28" spans="1:25" x14ac:dyDescent="0.3">
      <c r="A28" s="13" t="s">
        <v>83</v>
      </c>
      <c r="B28" s="13">
        <v>25142</v>
      </c>
      <c r="C28" s="13" t="str">
        <f>VLOOKUP(B28,Vereine!A:C,3,0)</f>
        <v>TSV Knittlingen</v>
      </c>
      <c r="D28" s="13" t="str">
        <f>VLOOKUP(LEFT(A28,3),Umsetzung!C:E,2,0)</f>
        <v>mJB</v>
      </c>
      <c r="E28" s="13" t="str">
        <f>IF(ISNA(VLOOKUP(CONCATENATE(C28,"_",D28),'Download meinH4all'!A:B,2,0)=TRUE),"",VLOOKUP(CONCATENATE(C28,"_",D28),'Download meinH4all'!A:B,2,0))</f>
        <v>mJB-LL-AES</v>
      </c>
      <c r="F28" s="13">
        <f>IF(ISNA(VLOOKUP(E28,Umsetzung!G:H,2,0)=TRUE),1,VLOOKUP(E28,Umsetzung!G:H,2,0))</f>
        <v>7</v>
      </c>
      <c r="G28" s="19">
        <f>IF(ISNA(VLOOKUP(CONCATENATE(C28,"_",D28),'Download meinH4all'!A:C,3,0)=TRUE),0,VLOOKUP(CONCATENATE(C28,"_",D28),'Download meinH4all'!A:C,3,0))</f>
        <v>2</v>
      </c>
      <c r="H28" s="13">
        <f t="shared" si="0"/>
        <v>68</v>
      </c>
      <c r="I28" s="13" t="str">
        <f>VLOOKUP(LEFT(A28,3),Umsetzung!C:E,3,0)</f>
        <v>mJC</v>
      </c>
      <c r="J28" s="13" t="str">
        <f>IF(ISNA(VLOOKUP(CONCATENATE(C28,"_",I28),'Download meinH4all'!A:B,2,0)=TRUE),"",VLOOKUP(CONCATENATE(C28,"_",I28),'Download meinH4all'!A:B,2,0))</f>
        <v>mJC-LL-AES</v>
      </c>
      <c r="K28" s="13">
        <f>IF(ISNA(VLOOKUP(J28,Umsetzung!G:H,2,0)=TRUE),1,VLOOKUP(J28,Umsetzung!G:H,2,0))</f>
        <v>7</v>
      </c>
      <c r="L28" s="19">
        <f>IF(ISNA(VLOOKUP(CONCATENATE(C28,"_",I28),'Download meinH4all'!A:C,3,0)=TRUE),0,VLOOKUP(CONCATENATE(C28,"_",I28),'Download meinH4all'!A:C,3,0))</f>
        <v>5</v>
      </c>
      <c r="M28" s="13">
        <f t="shared" si="1"/>
        <v>65</v>
      </c>
      <c r="N28" s="13">
        <f t="shared" si="2"/>
        <v>133</v>
      </c>
      <c r="O28" s="13">
        <f t="shared" si="4"/>
        <v>5</v>
      </c>
      <c r="P28">
        <v>4</v>
      </c>
      <c r="S28" s="6"/>
    </row>
    <row r="29" spans="1:25" x14ac:dyDescent="0.3">
      <c r="A29" s="13" t="s">
        <v>83</v>
      </c>
      <c r="B29" s="13">
        <v>22050</v>
      </c>
      <c r="C29" s="13" t="str">
        <f>VLOOKUP(B29,Vereine!A:C,3,0)</f>
        <v>TSG Wiesloch</v>
      </c>
      <c r="D29" s="13" t="str">
        <f>VLOOKUP(LEFT(A29,3),Umsetzung!C:E,2,0)</f>
        <v>mJB</v>
      </c>
      <c r="E29" s="13" t="str">
        <f>IF(ISNA(VLOOKUP(CONCATENATE(C29,"_",D29),'Download meinH4all'!A:B,2,0)=TRUE),"",VLOOKUP(CONCATENATE(C29,"_",D29),'Download meinH4all'!A:B,2,0))</f>
        <v>mJB-BzL1</v>
      </c>
      <c r="F29" s="13">
        <f>IF(ISNA(VLOOKUP(E29,Umsetzung!G:H,2,0)=TRUE),1,VLOOKUP(E29,Umsetzung!G:H,2,0))</f>
        <v>6</v>
      </c>
      <c r="G29" s="19">
        <f>IF(ISNA(VLOOKUP(CONCATENATE(C29,"_",D29),'Download meinH4all'!A:C,3,0)=TRUE),0,VLOOKUP(CONCATENATE(C29,"_",D29),'Download meinH4all'!A:C,3,0))</f>
        <v>1</v>
      </c>
      <c r="H29" s="13">
        <f t="shared" si="0"/>
        <v>59</v>
      </c>
      <c r="I29" s="13" t="str">
        <f>VLOOKUP(LEFT(A29,3),Umsetzung!C:E,3,0)</f>
        <v>mJC</v>
      </c>
      <c r="J29" s="13" t="str">
        <f>IF(ISNA(VLOOKUP(CONCATENATE(C29,"_",I29),'Download meinH4all'!A:B,2,0)=TRUE),"",VLOOKUP(CONCATENATE(C29,"_",I29),'Download meinH4all'!A:B,2,0))</f>
        <v>mJC-BL</v>
      </c>
      <c r="K29" s="13">
        <f>IF(ISNA(VLOOKUP(J29,Umsetzung!G:H,2,0)=TRUE),1,VLOOKUP(J29,Umsetzung!G:H,2,0))</f>
        <v>8</v>
      </c>
      <c r="L29" s="19">
        <f>IF(ISNA(VLOOKUP(CONCATENATE(C29,"_",I29),'Download meinH4all'!A:C,3,0)=TRUE),0,VLOOKUP(CONCATENATE(C29,"_",I29),'Download meinH4all'!A:C,3,0))</f>
        <v>8</v>
      </c>
      <c r="M29" s="13">
        <f t="shared" si="1"/>
        <v>72</v>
      </c>
      <c r="N29" s="13">
        <f t="shared" si="2"/>
        <v>131</v>
      </c>
      <c r="O29" s="13">
        <f t="shared" si="4"/>
        <v>6</v>
      </c>
      <c r="P29">
        <v>3</v>
      </c>
    </row>
    <row r="30" spans="1:25" x14ac:dyDescent="0.3">
      <c r="A30" s="13" t="s">
        <v>83</v>
      </c>
      <c r="B30" s="13">
        <v>24424</v>
      </c>
      <c r="C30" s="13" t="str">
        <f>VLOOKUP(B30,Vereine!A:C,3,0)</f>
        <v>Handball Wölfe Plankstadt e.V.</v>
      </c>
      <c r="D30" s="13" t="str">
        <f>VLOOKUP(LEFT(A30,3),Umsetzung!C:E,2,0)</f>
        <v>mJB</v>
      </c>
      <c r="E30" s="13" t="str">
        <f>IF(ISNA(VLOOKUP(CONCATENATE(C30,"_",D30),'Download meinH4all'!A:B,2,0)=TRUE),"",VLOOKUP(CONCATENATE(C30,"_",D30),'Download meinH4all'!A:B,2,0))</f>
        <v>mJB-BzL1</v>
      </c>
      <c r="F30" s="13">
        <f>IF(ISNA(VLOOKUP(E30,Umsetzung!G:H,2,0)=TRUE),1,VLOOKUP(E30,Umsetzung!G:H,2,0))</f>
        <v>6</v>
      </c>
      <c r="G30" s="19">
        <f>IF(ISNA(VLOOKUP(CONCATENATE(C30,"_",D30),'Download meinH4all'!A:C,3,0)=TRUE),0,VLOOKUP(CONCATENATE(C30,"_",D30),'Download meinH4all'!A:C,3,0))</f>
        <v>5</v>
      </c>
      <c r="H30" s="13">
        <f t="shared" si="0"/>
        <v>55</v>
      </c>
      <c r="I30" s="13" t="str">
        <f>VLOOKUP(LEFT(A30,3),Umsetzung!C:E,3,0)</f>
        <v>mJC</v>
      </c>
      <c r="J30" s="13" t="str">
        <f>IF(ISNA(VLOOKUP(CONCATENATE(C30,"_",I30),'Download meinH4all'!A:B,2,0)=TRUE),"",VLOOKUP(CONCATENATE(C30,"_",I30),'Download meinH4all'!A:B,2,0))</f>
        <v>mJC-BL</v>
      </c>
      <c r="K30" s="13">
        <f>IF(ISNA(VLOOKUP(J30,Umsetzung!G:H,2,0)=TRUE),1,VLOOKUP(J30,Umsetzung!G:H,2,0))</f>
        <v>8</v>
      </c>
      <c r="L30" s="19">
        <f>IF(ISNA(VLOOKUP(CONCATENATE(C30,"_",I30),'Download meinH4all'!A:C,3,0)=TRUE),0,VLOOKUP(CONCATENATE(C30,"_",I30),'Download meinH4all'!A:C,3,0))</f>
        <v>6</v>
      </c>
      <c r="M30" s="13">
        <f t="shared" si="1"/>
        <v>74</v>
      </c>
      <c r="N30" s="13">
        <f t="shared" si="2"/>
        <v>129</v>
      </c>
      <c r="O30" s="13">
        <f t="shared" si="4"/>
        <v>7</v>
      </c>
      <c r="P30" s="38">
        <v>2</v>
      </c>
    </row>
    <row r="31" spans="1:25" x14ac:dyDescent="0.3">
      <c r="A31" s="13" t="s">
        <v>83</v>
      </c>
      <c r="B31" s="13">
        <v>23118</v>
      </c>
      <c r="C31" s="13" t="str">
        <f>VLOOKUP(B31,Vereine!A:C,3,0)</f>
        <v>Turnerschaft Durlach</v>
      </c>
      <c r="D31" s="13" t="str">
        <f>VLOOKUP(LEFT(A31,3),Umsetzung!C:E,2,0)</f>
        <v>mJB</v>
      </c>
      <c r="E31" s="13" t="str">
        <f>IF(ISNA(VLOOKUP(CONCATENATE(C31,"_",D31),'Download meinH4all'!A:B,2,0)=TRUE),"",VLOOKUP(CONCATENATE(C31,"_",D31),'Download meinH4all'!A:B,2,0))</f>
        <v>mJB-LL-AES</v>
      </c>
      <c r="F31" s="13">
        <f>IF(ISNA(VLOOKUP(E31,Umsetzung!G:H,2,0)=TRUE),1,VLOOKUP(E31,Umsetzung!G:H,2,0))</f>
        <v>7</v>
      </c>
      <c r="G31" s="19">
        <f>IF(ISNA(VLOOKUP(CONCATENATE(C31,"_",D31),'Download meinH4all'!A:C,3,0)=TRUE),0,VLOOKUP(CONCATENATE(C31,"_",D31),'Download meinH4all'!A:C,3,0))</f>
        <v>10</v>
      </c>
      <c r="H31" s="13">
        <f t="shared" si="0"/>
        <v>60</v>
      </c>
      <c r="I31" s="13" t="str">
        <f>VLOOKUP(LEFT(A31,3),Umsetzung!C:E,3,0)</f>
        <v>mJC</v>
      </c>
      <c r="J31" s="13" t="str">
        <f>IF(ISNA(VLOOKUP(CONCATENATE(C31,"_",I31),'Download meinH4all'!A:B,2,0)=TRUE),"",VLOOKUP(CONCATENATE(C31,"_",I31),'Download meinH4all'!A:B,2,0))</f>
        <v>mJC-LL-AES</v>
      </c>
      <c r="K31" s="13">
        <f>IF(ISNA(VLOOKUP(J31,Umsetzung!G:H,2,0)=TRUE),1,VLOOKUP(J31,Umsetzung!G:H,2,0))</f>
        <v>7</v>
      </c>
      <c r="L31" s="19">
        <f>IF(ISNA(VLOOKUP(CONCATENATE(C31,"_",I31),'Download meinH4all'!A:C,3,0)=TRUE),0,VLOOKUP(CONCATENATE(C31,"_",I31),'Download meinH4all'!A:C,3,0))</f>
        <v>3</v>
      </c>
      <c r="M31" s="13">
        <f t="shared" si="1"/>
        <v>67</v>
      </c>
      <c r="N31" s="13">
        <f t="shared" si="2"/>
        <v>127</v>
      </c>
      <c r="O31" s="13">
        <f t="shared" si="4"/>
        <v>8</v>
      </c>
      <c r="P31">
        <v>1</v>
      </c>
    </row>
    <row r="32" spans="1:25" x14ac:dyDescent="0.3">
      <c r="A32" s="13" t="s">
        <v>83</v>
      </c>
      <c r="B32" s="13">
        <v>22045</v>
      </c>
      <c r="C32" s="13" t="str">
        <f>VLOOKUP(B32,Vereine!A:C,3,0)</f>
        <v>SG Nußloch</v>
      </c>
      <c r="D32" s="13" t="str">
        <f>VLOOKUP(LEFT(A32,3),Umsetzung!C:E,2,0)</f>
        <v>mJB</v>
      </c>
      <c r="E32" s="13" t="str">
        <f>IF(ISNA(VLOOKUP(CONCATENATE(C32,"_",D32),'Download meinH4all'!A:B,2,0)=TRUE),"",VLOOKUP(CONCATENATE(C32,"_",D32),'Download meinH4all'!A:B,2,0))</f>
        <v>mJB-BL</v>
      </c>
      <c r="F32" s="13">
        <f>IF(ISNA(VLOOKUP(E32,Umsetzung!G:H,2,0)=TRUE),1,VLOOKUP(E32,Umsetzung!G:H,2,0))</f>
        <v>8</v>
      </c>
      <c r="G32" s="19">
        <f>IF(ISNA(VLOOKUP(CONCATENATE(C32,"_",D32),'Download meinH4all'!A:C,3,0)=TRUE),0,VLOOKUP(CONCATENATE(C32,"_",D32),'Download meinH4all'!A:C,3,0))</f>
        <v>9</v>
      </c>
      <c r="H32" s="13">
        <f t="shared" si="0"/>
        <v>71</v>
      </c>
      <c r="I32" s="13" t="str">
        <f>VLOOKUP(LEFT(A32,3),Umsetzung!C:E,3,0)</f>
        <v>mJC</v>
      </c>
      <c r="J32" s="13" t="str">
        <f>IF(ISNA(VLOOKUP(CONCATENATE(C32,"_",I32),'Download meinH4all'!A:B,2,0)=TRUE),"",VLOOKUP(CONCATENATE(C32,"_",I32),'Download meinH4all'!A:B,2,0))</f>
        <v>mJC-BzL1</v>
      </c>
      <c r="K32" s="13">
        <f>IF(ISNA(VLOOKUP(J32,Umsetzung!G:H,2,0)=TRUE),1,VLOOKUP(J32,Umsetzung!G:H,2,0))</f>
        <v>6</v>
      </c>
      <c r="L32" s="19">
        <f>IF(ISNA(VLOOKUP(CONCATENATE(C32,"_",I32),'Download meinH4all'!A:C,3,0)=TRUE),0,VLOOKUP(CONCATENATE(C32,"_",I32),'Download meinH4all'!A:C,3,0))</f>
        <v>6</v>
      </c>
      <c r="M32" s="13">
        <f t="shared" si="1"/>
        <v>54</v>
      </c>
      <c r="N32" s="13">
        <f t="shared" si="2"/>
        <v>125</v>
      </c>
      <c r="O32" s="13">
        <f t="shared" si="4"/>
        <v>9</v>
      </c>
      <c r="P32" s="38">
        <v>4</v>
      </c>
    </row>
    <row r="33" spans="1:27" x14ac:dyDescent="0.3">
      <c r="A33" s="13" t="s">
        <v>83</v>
      </c>
      <c r="B33" s="13">
        <v>23277</v>
      </c>
      <c r="C33" s="13" t="str">
        <f>VLOOKUP(B33,Vereine!A:C,3,0)</f>
        <v>HSG Walzbachtal</v>
      </c>
      <c r="D33" s="13" t="str">
        <f>VLOOKUP(LEFT(A33,3),Umsetzung!C:E,2,0)</f>
        <v>mJB</v>
      </c>
      <c r="E33" s="13" t="str">
        <f>IF(ISNA(VLOOKUP(CONCATENATE(C33,"_",D33),'Download meinH4all'!A:B,2,0)=TRUE),"",VLOOKUP(CONCATENATE(C33,"_",D33),'Download meinH4all'!A:B,2,0))</f>
        <v>mJB-BL</v>
      </c>
      <c r="F33" s="13">
        <f>IF(ISNA(VLOOKUP(E33,Umsetzung!G:H,2,0)=TRUE),1,VLOOKUP(E33,Umsetzung!G:H,2,0))</f>
        <v>8</v>
      </c>
      <c r="G33" s="19">
        <f>IF(ISNA(VLOOKUP(CONCATENATE(C33,"_",D33),'Download meinH4all'!A:C,3,0)=TRUE),0,VLOOKUP(CONCATENATE(C33,"_",D33),'Download meinH4all'!A:C,3,0))</f>
        <v>7</v>
      </c>
      <c r="H33" s="13">
        <f t="shared" si="0"/>
        <v>73</v>
      </c>
      <c r="I33" s="13" t="str">
        <f>VLOOKUP(LEFT(A33,3),Umsetzung!C:E,3,0)</f>
        <v>mJC</v>
      </c>
      <c r="J33" s="13" t="str">
        <f>IF(ISNA(VLOOKUP(CONCATENATE(C33,"_",I33),'Download meinH4all'!A:B,2,0)=TRUE),"",VLOOKUP(CONCATENATE(C33,"_",I33),'Download meinH4all'!A:B,2,0))</f>
        <v>mJC-BzL1</v>
      </c>
      <c r="K33" s="13">
        <f>IF(ISNA(VLOOKUP(J33,Umsetzung!G:H,2,0)=TRUE),1,VLOOKUP(J33,Umsetzung!G:H,2,0))</f>
        <v>6</v>
      </c>
      <c r="L33" s="19">
        <f>IF(ISNA(VLOOKUP(CONCATENATE(C33,"_",I33),'Download meinH4all'!A:C,3,0)=TRUE),0,VLOOKUP(CONCATENATE(C33,"_",I33),'Download meinH4all'!A:C,3,0))</f>
        <v>8</v>
      </c>
      <c r="M33" s="13">
        <f t="shared" si="1"/>
        <v>52</v>
      </c>
      <c r="N33" s="13">
        <f t="shared" si="2"/>
        <v>125</v>
      </c>
      <c r="O33" s="13">
        <f t="shared" si="4"/>
        <v>9</v>
      </c>
      <c r="P33">
        <v>2</v>
      </c>
    </row>
    <row r="34" spans="1:27" x14ac:dyDescent="0.3">
      <c r="A34" s="13" t="s">
        <v>83</v>
      </c>
      <c r="B34" s="13">
        <v>23124</v>
      </c>
      <c r="C34" s="13" t="str">
        <f>VLOOKUP(B34,Vereine!A:C,3,0)</f>
        <v>SV Langensteinbach</v>
      </c>
      <c r="D34" s="13" t="str">
        <f>VLOOKUP(LEFT(A34,3),Umsetzung!C:E,2,0)</f>
        <v>mJB</v>
      </c>
      <c r="E34" s="13" t="str">
        <f>IF(ISNA(VLOOKUP(CONCATENATE(C34,"_",D34),'Download meinH4all'!A:B,2,0)=TRUE),"",VLOOKUP(CONCATENATE(C34,"_",D34),'Download meinH4all'!A:B,2,0))</f>
        <v>mJB-BzL1</v>
      </c>
      <c r="F34" s="13">
        <f>IF(ISNA(VLOOKUP(E34,Umsetzung!G:H,2,0)=TRUE),1,VLOOKUP(E34,Umsetzung!G:H,2,0))</f>
        <v>6</v>
      </c>
      <c r="G34" s="19">
        <f>IF(ISNA(VLOOKUP(CONCATENATE(C34,"_",D34),'Download meinH4all'!A:C,3,0)=TRUE),0,VLOOKUP(CONCATENATE(C34,"_",D34),'Download meinH4all'!A:C,3,0))</f>
        <v>2</v>
      </c>
      <c r="H34" s="13">
        <f t="shared" ref="H34:H65" si="5">+(F34-IF(G34=0,1,0))*$Q$1-G34</f>
        <v>58</v>
      </c>
      <c r="I34" s="13" t="str">
        <f>VLOOKUP(LEFT(A34,3),Umsetzung!C:E,3,0)</f>
        <v>mJC</v>
      </c>
      <c r="J34" s="13" t="str">
        <f>IF(ISNA(VLOOKUP(CONCATENATE(C34,"_",I34),'Download meinH4all'!A:B,2,0)=TRUE),"",VLOOKUP(CONCATENATE(C34,"_",I34),'Download meinH4all'!A:B,2,0))</f>
        <v>mJC-LL-AES</v>
      </c>
      <c r="K34" s="13">
        <f>IF(ISNA(VLOOKUP(J34,Umsetzung!G:H,2,0)=TRUE),1,VLOOKUP(J34,Umsetzung!G:H,2,0))</f>
        <v>7</v>
      </c>
      <c r="L34" s="19">
        <f>IF(ISNA(VLOOKUP(CONCATENATE(C34,"_",I34),'Download meinH4all'!A:C,3,0)=TRUE),0,VLOOKUP(CONCATENATE(C34,"_",I34),'Download meinH4all'!A:C,3,0))</f>
        <v>7</v>
      </c>
      <c r="M34" s="13">
        <f t="shared" ref="M34:M65" si="6">+(K34-IF(L34=0,1,0))*$Q$1-L34</f>
        <v>63</v>
      </c>
      <c r="N34" s="13">
        <f t="shared" ref="N34:N65" si="7">+M34+H34</f>
        <v>121</v>
      </c>
      <c r="O34" s="13">
        <f t="shared" si="4"/>
        <v>11</v>
      </c>
      <c r="P34">
        <v>3</v>
      </c>
    </row>
    <row r="35" spans="1:27" x14ac:dyDescent="0.3">
      <c r="A35" s="13" t="s">
        <v>83</v>
      </c>
      <c r="B35" s="13">
        <v>22027</v>
      </c>
      <c r="C35" s="13" t="str">
        <f>VLOOKUP(B35,Vereine!A:C,3,0)</f>
        <v>TSG Germania Dossenheim</v>
      </c>
      <c r="D35" s="13" t="str">
        <f>VLOOKUP(LEFT(A35,3),Umsetzung!C:E,2,0)</f>
        <v>mJB</v>
      </c>
      <c r="E35" s="13" t="str">
        <f>IF(ISNA(VLOOKUP(CONCATENATE(C35,"_",D35),'Download meinH4all'!A:B,2,0)=TRUE),"",VLOOKUP(CONCATENATE(C35,"_",D35),'Download meinH4all'!A:B,2,0))</f>
        <v>mJB-LL-RNT</v>
      </c>
      <c r="F35" s="13">
        <f>IF(ISNA(VLOOKUP(E35,Umsetzung!G:H,2,0)=TRUE),1,VLOOKUP(E35,Umsetzung!G:H,2,0))</f>
        <v>7</v>
      </c>
      <c r="G35" s="19">
        <f>IF(ISNA(VLOOKUP(CONCATENATE(C35,"_",D35),'Download meinH4all'!A:C,3,0)=TRUE),0,VLOOKUP(CONCATENATE(C35,"_",D35),'Download meinH4all'!A:C,3,0))</f>
        <v>9</v>
      </c>
      <c r="H35" s="13">
        <f t="shared" si="5"/>
        <v>61</v>
      </c>
      <c r="I35" s="13" t="str">
        <f>VLOOKUP(LEFT(A35,3),Umsetzung!C:E,3,0)</f>
        <v>mJC</v>
      </c>
      <c r="J35" s="13" t="str">
        <f>IF(ISNA(VLOOKUP(CONCATENATE(C35,"_",I35),'Download meinH4all'!A:B,2,0)=TRUE),"",VLOOKUP(CONCATENATE(C35,"_",I35),'Download meinH4all'!A:B,2,0))</f>
        <v>mJC-BzL1</v>
      </c>
      <c r="K35" s="13">
        <f>IF(ISNA(VLOOKUP(J35,Umsetzung!G:H,2,0)=TRUE),1,VLOOKUP(J35,Umsetzung!G:H,2,0))</f>
        <v>6</v>
      </c>
      <c r="L35" s="19">
        <f>IF(ISNA(VLOOKUP(CONCATENATE(C35,"_",I35),'Download meinH4all'!A:C,3,0)=TRUE),0,VLOOKUP(CONCATENATE(C35,"_",I35),'Download meinH4all'!A:C,3,0))</f>
        <v>2</v>
      </c>
      <c r="M35" s="13">
        <f t="shared" si="6"/>
        <v>58</v>
      </c>
      <c r="N35" s="13">
        <f t="shared" si="7"/>
        <v>119</v>
      </c>
      <c r="O35" s="13">
        <f t="shared" si="4"/>
        <v>12</v>
      </c>
      <c r="P35">
        <v>1</v>
      </c>
    </row>
    <row r="36" spans="1:27" x14ac:dyDescent="0.3">
      <c r="A36" s="13" t="s">
        <v>83</v>
      </c>
      <c r="B36" s="13">
        <v>23115</v>
      </c>
      <c r="C36" s="13" t="str">
        <f>VLOOKUP(B36,Vereine!A:C,3,0)</f>
        <v>Post Südstadt Karlsruhe</v>
      </c>
      <c r="D36" s="13" t="str">
        <f>VLOOKUP(LEFT(A36,3),Umsetzung!C:E,2,0)</f>
        <v>mJB</v>
      </c>
      <c r="E36" s="13" t="str">
        <f>IF(ISNA(VLOOKUP(CONCATENATE(C36,"_",D36),'Download meinH4all'!A:B,2,0)=TRUE),"",VLOOKUP(CONCATENATE(C36,"_",D36),'Download meinH4all'!A:B,2,0))</f>
        <v>mJB-BzL1</v>
      </c>
      <c r="F36" s="13">
        <f>IF(ISNA(VLOOKUP(E36,Umsetzung!G:H,2,0)=TRUE),1,VLOOKUP(E36,Umsetzung!G:H,2,0))</f>
        <v>6</v>
      </c>
      <c r="G36" s="19">
        <f>IF(ISNA(VLOOKUP(CONCATENATE(C36,"_",D36),'Download meinH4all'!A:C,3,0)=TRUE),0,VLOOKUP(CONCATENATE(C36,"_",D36),'Download meinH4all'!A:C,3,0))</f>
        <v>1</v>
      </c>
      <c r="H36" s="13">
        <f t="shared" si="5"/>
        <v>59</v>
      </c>
      <c r="I36" s="13" t="str">
        <f>VLOOKUP(LEFT(A36,3),Umsetzung!C:E,3,0)</f>
        <v>mJC</v>
      </c>
      <c r="J36" s="13" t="str">
        <f>IF(ISNA(VLOOKUP(CONCATENATE(C36,"_",I36),'Download meinH4all'!A:B,2,0)=TRUE),"",VLOOKUP(CONCATENATE(C36,"_",I36),'Download meinH4all'!A:B,2,0))</f>
        <v>mJC-BzL1</v>
      </c>
      <c r="K36" s="13">
        <f>IF(ISNA(VLOOKUP(J36,Umsetzung!G:H,2,0)=TRUE),1,VLOOKUP(J36,Umsetzung!G:H,2,0))</f>
        <v>6</v>
      </c>
      <c r="L36" s="19">
        <f>IF(ISNA(VLOOKUP(CONCATENATE(C36,"_",I36),'Download meinH4all'!A:C,3,0)=TRUE),0,VLOOKUP(CONCATENATE(C36,"_",I36),'Download meinH4all'!A:C,3,0))</f>
        <v>6</v>
      </c>
      <c r="M36" s="13">
        <f t="shared" si="6"/>
        <v>54</v>
      </c>
      <c r="N36" s="13">
        <f t="shared" si="7"/>
        <v>113</v>
      </c>
      <c r="O36" s="13">
        <f t="shared" si="4"/>
        <v>13</v>
      </c>
      <c r="P36">
        <v>2</v>
      </c>
    </row>
    <row r="37" spans="1:27" x14ac:dyDescent="0.3">
      <c r="A37" s="13" t="s">
        <v>83</v>
      </c>
      <c r="B37" s="13">
        <v>21256</v>
      </c>
      <c r="C37" s="13" t="str">
        <f>VLOOKUP(B37,Vereine!A:C,3,0)</f>
        <v>SG Heidelsheim/Helmsheim/Gondelsheim</v>
      </c>
      <c r="D37" s="13" t="str">
        <f>VLOOKUP(LEFT(A37,3),Umsetzung!C:E,2,0)</f>
        <v>mJB</v>
      </c>
      <c r="E37" s="13" t="str">
        <f>IF(ISNA(VLOOKUP(CONCATENATE(C37,"_",D37),'Download meinH4all'!A:B,2,0)=TRUE),"",VLOOKUP(CONCATENATE(C37,"_",D37),'Download meinH4all'!A:B,2,0))</f>
        <v/>
      </c>
      <c r="F37" s="13">
        <f>IF(ISNA(VLOOKUP(E37,Umsetzung!G:H,2,0)=TRUE),1,VLOOKUP(E37,Umsetzung!G:H,2,0))</f>
        <v>1</v>
      </c>
      <c r="G37" s="19">
        <f>IF(ISNA(VLOOKUP(CONCATENATE(C37,"_",D37),'Download meinH4all'!A:C,3,0)=TRUE),0,VLOOKUP(CONCATENATE(C37,"_",D37),'Download meinH4all'!A:C,3,0))</f>
        <v>0</v>
      </c>
      <c r="H37" s="13">
        <f t="shared" si="5"/>
        <v>0</v>
      </c>
      <c r="I37" s="13" t="str">
        <f>VLOOKUP(LEFT(A37,3),Umsetzung!C:E,3,0)</f>
        <v>mJC</v>
      </c>
      <c r="J37" s="13" t="str">
        <f>IF(ISNA(VLOOKUP(CONCATENATE(C37,"_",I37),'Download meinH4all'!A:B,2,0)=TRUE),"",VLOOKUP(CONCATENATE(C37,"_",I37),'Download meinH4all'!A:B,2,0))</f>
        <v>mJC-BL</v>
      </c>
      <c r="K37" s="13">
        <f>IF(ISNA(VLOOKUP(J37,Umsetzung!G:H,2,0)=TRUE),1,VLOOKUP(J37,Umsetzung!G:H,2,0))</f>
        <v>8</v>
      </c>
      <c r="L37" s="19">
        <f>IF(ISNA(VLOOKUP(CONCATENATE(C37,"_",I37),'Download meinH4all'!A:C,3,0)=TRUE),0,VLOOKUP(CONCATENATE(C37,"_",I37),'Download meinH4all'!A:C,3,0))</f>
        <v>9</v>
      </c>
      <c r="M37" s="13">
        <f t="shared" si="6"/>
        <v>71</v>
      </c>
      <c r="N37" s="13">
        <f t="shared" si="7"/>
        <v>71</v>
      </c>
      <c r="O37" s="13">
        <f t="shared" si="4"/>
        <v>14</v>
      </c>
      <c r="P37">
        <v>4</v>
      </c>
    </row>
    <row r="38" spans="1:27" x14ac:dyDescent="0.3">
      <c r="A38" s="14" t="s">
        <v>49</v>
      </c>
      <c r="B38" s="14">
        <v>21102</v>
      </c>
      <c r="C38" s="14" t="str">
        <f>VLOOKUP(B38,Vereine!A:C,3,0)</f>
        <v>Rhein-Neckar Löwen</v>
      </c>
      <c r="D38" s="14" t="str">
        <f>VLOOKUP(LEFT(A38,3),Umsetzung!C:E,2,0)</f>
        <v>mJC</v>
      </c>
      <c r="E38" s="14" t="str">
        <f>IF(ISNA(VLOOKUP(CONCATENATE(C38,"_",D38),'Download meinH4all'!A:B,2,0)=TRUE),"",VLOOKUP(CONCATENATE(C38,"_",D38),'Download meinH4all'!A:B,2,0))</f>
        <v>mJC-BL</v>
      </c>
      <c r="F38" s="14">
        <f>IF(ISNA(VLOOKUP(E38,Umsetzung!G:H,2,0)=TRUE),1,VLOOKUP(E38,Umsetzung!G:H,2,0))</f>
        <v>8</v>
      </c>
      <c r="G38" s="20">
        <f>IF(ISNA(VLOOKUP(CONCATENATE(C38,"_",D38),'Download meinH4all'!A:C,3,0)=TRUE),0,VLOOKUP(CONCATENATE(C38,"_",D38),'Download meinH4all'!A:C,3,0))</f>
        <v>1</v>
      </c>
      <c r="H38" s="14">
        <f t="shared" si="5"/>
        <v>79</v>
      </c>
      <c r="I38" s="14" t="str">
        <f>VLOOKUP(LEFT(A38,3),Umsetzung!C:E,3,0)</f>
        <v>mJD</v>
      </c>
      <c r="J38" s="14" t="str">
        <f>IF(ISNA(VLOOKUP(CONCATENATE(C38,"_",I38),'Download meinH4all'!A:B,2,0)=TRUE),"",VLOOKUP(CONCATENATE(C38,"_",I38),'Download meinH4all'!A:B,2,0))</f>
        <v>mJD-LL-AES</v>
      </c>
      <c r="K38" s="14">
        <f>IF(ISNA(VLOOKUP(J38,Umsetzung!G:H,2,0)=TRUE),1,VLOOKUP(J38,Umsetzung!G:H,2,0))</f>
        <v>7</v>
      </c>
      <c r="L38" s="20">
        <f>IF(ISNA(VLOOKUP(CONCATENATE(C38,"_",I38),'Download meinH4all'!A:C,3,0)=TRUE),0,VLOOKUP(CONCATENATE(C38,"_",I38),'Download meinH4all'!A:C,3,0))</f>
        <v>1</v>
      </c>
      <c r="M38" s="14">
        <f t="shared" si="6"/>
        <v>69</v>
      </c>
      <c r="N38" s="14">
        <f t="shared" si="7"/>
        <v>148</v>
      </c>
      <c r="O38" s="14">
        <f t="shared" ref="O38:O53" si="8">RANK(N38,$N$38:$N$53)</f>
        <v>1</v>
      </c>
      <c r="P38">
        <v>2</v>
      </c>
      <c r="R38">
        <v>1</v>
      </c>
      <c r="T38">
        <f>SUMIF(P38:P53,R38,N38:N53)</f>
        <v>490</v>
      </c>
    </row>
    <row r="39" spans="1:27" x14ac:dyDescent="0.3">
      <c r="A39" s="14" t="s">
        <v>49</v>
      </c>
      <c r="B39" s="14">
        <v>25201</v>
      </c>
      <c r="C39" s="14" t="str">
        <f>VLOOKUP(B39,Vereine!A:C,3,0)</f>
        <v>SG Pforzheim/Eutingen</v>
      </c>
      <c r="D39" s="14" t="str">
        <f>VLOOKUP(LEFT(A39,3),Umsetzung!C:E,2,0)</f>
        <v>mJC</v>
      </c>
      <c r="E39" s="14" t="str">
        <f>IF(ISNA(VLOOKUP(CONCATENATE(C39,"_",D39),'Download meinH4all'!A:B,2,0)=TRUE),"",VLOOKUP(CONCATENATE(C39,"_",D39),'Download meinH4all'!A:B,2,0))</f>
        <v>mJC-BL</v>
      </c>
      <c r="F39" s="14">
        <f>IF(ISNA(VLOOKUP(E39,Umsetzung!G:H,2,0)=TRUE),1,VLOOKUP(E39,Umsetzung!G:H,2,0))</f>
        <v>8</v>
      </c>
      <c r="G39" s="20">
        <f>IF(ISNA(VLOOKUP(CONCATENATE(C39,"_",D39),'Download meinH4all'!A:C,3,0)=TRUE),0,VLOOKUP(CONCATENATE(C39,"_",D39),'Download meinH4all'!A:C,3,0))</f>
        <v>4</v>
      </c>
      <c r="H39" s="14">
        <f t="shared" si="5"/>
        <v>76</v>
      </c>
      <c r="I39" s="14" t="str">
        <f>VLOOKUP(LEFT(A39,3),Umsetzung!C:E,3,0)</f>
        <v>mJD</v>
      </c>
      <c r="J39" s="14" t="str">
        <f>IF(ISNA(VLOOKUP(CONCATENATE(C39,"_",I39),'Download meinH4all'!A:B,2,0)=TRUE),"",VLOOKUP(CONCATENATE(C39,"_",I39),'Download meinH4all'!A:B,2,0))</f>
        <v>mJD-LL-AES</v>
      </c>
      <c r="K39" s="14">
        <f>IF(ISNA(VLOOKUP(J39,Umsetzung!G:H,2,0)=TRUE),1,VLOOKUP(J39,Umsetzung!G:H,2,0))</f>
        <v>7</v>
      </c>
      <c r="L39" s="20">
        <f>IF(ISNA(VLOOKUP(CONCATENATE(C39,"_",I39),'Download meinH4all'!A:C,3,0)=TRUE),0,VLOOKUP(CONCATENATE(C39,"_",I39),'Download meinH4all'!A:C,3,0))</f>
        <v>2</v>
      </c>
      <c r="M39" s="14">
        <f t="shared" si="6"/>
        <v>68</v>
      </c>
      <c r="N39" s="14">
        <f t="shared" si="7"/>
        <v>144</v>
      </c>
      <c r="O39" s="14">
        <f t="shared" si="8"/>
        <v>2</v>
      </c>
      <c r="P39" s="38">
        <v>1</v>
      </c>
      <c r="R39">
        <v>2</v>
      </c>
      <c r="S39" s="7"/>
      <c r="T39">
        <f>SUMIF(P38:P53,R39,N38:N53)</f>
        <v>501</v>
      </c>
      <c r="U39" s="7"/>
      <c r="W39" s="7"/>
      <c r="Y39" s="7"/>
      <c r="AA39" s="7"/>
    </row>
    <row r="40" spans="1:27" x14ac:dyDescent="0.3">
      <c r="A40" s="14" t="s">
        <v>49</v>
      </c>
      <c r="B40" s="14">
        <v>24083</v>
      </c>
      <c r="C40" s="14" t="str">
        <f>VLOOKUP(B40,Vereine!A:C,3,0)</f>
        <v>HG Oftersheim/Schwetzingen</v>
      </c>
      <c r="D40" s="14" t="str">
        <f>VLOOKUP(LEFT(A40,3),Umsetzung!C:E,2,0)</f>
        <v>mJC</v>
      </c>
      <c r="E40" s="14" t="str">
        <f>IF(ISNA(VLOOKUP(CONCATENATE(C40,"_",D40),'Download meinH4all'!A:B,2,0)=TRUE),"",VLOOKUP(CONCATENATE(C40,"_",D40),'Download meinH4all'!A:B,2,0))</f>
        <v>mJC-BL</v>
      </c>
      <c r="F40" s="14">
        <f>IF(ISNA(VLOOKUP(E40,Umsetzung!G:H,2,0)=TRUE),1,VLOOKUP(E40,Umsetzung!G:H,2,0))</f>
        <v>8</v>
      </c>
      <c r="G40" s="20">
        <f>IF(ISNA(VLOOKUP(CONCATENATE(C40,"_",D40),'Download meinH4all'!A:C,3,0)=TRUE),0,VLOOKUP(CONCATENATE(C40,"_",D40),'Download meinH4all'!A:C,3,0))</f>
        <v>2</v>
      </c>
      <c r="H40" s="14">
        <f t="shared" si="5"/>
        <v>78</v>
      </c>
      <c r="I40" s="14" t="str">
        <f>VLOOKUP(LEFT(A40,3),Umsetzung!C:E,3,0)</f>
        <v>mJD</v>
      </c>
      <c r="J40" s="14" t="str">
        <f>IF(ISNA(VLOOKUP(CONCATENATE(C40,"_",I40),'Download meinH4all'!A:B,2,0)=TRUE),"",VLOOKUP(CONCATENATE(C40,"_",I40),'Download meinH4all'!A:B,2,0))</f>
        <v>mJD-LL-RNT</v>
      </c>
      <c r="K40" s="14">
        <f>IF(ISNA(VLOOKUP(J40,Umsetzung!G:H,2,0)=TRUE),1,VLOOKUP(J40,Umsetzung!G:H,2,0))</f>
        <v>7</v>
      </c>
      <c r="L40" s="20">
        <f>IF(ISNA(VLOOKUP(CONCATENATE(C40,"_",I40),'Download meinH4all'!A:C,3,0)=TRUE),0,VLOOKUP(CONCATENATE(C40,"_",I40),'Download meinH4all'!A:C,3,0))</f>
        <v>5</v>
      </c>
      <c r="M40" s="14">
        <f t="shared" si="6"/>
        <v>65</v>
      </c>
      <c r="N40" s="14">
        <f t="shared" si="7"/>
        <v>143</v>
      </c>
      <c r="O40" s="14">
        <f t="shared" si="8"/>
        <v>3</v>
      </c>
      <c r="P40">
        <v>3</v>
      </c>
      <c r="R40">
        <v>3</v>
      </c>
      <c r="S40" s="7"/>
      <c r="T40">
        <f>SUMIF(P38:P53,R40,N38:N53)</f>
        <v>503</v>
      </c>
      <c r="U40" s="7"/>
      <c r="W40" s="7"/>
      <c r="Y40" s="7"/>
      <c r="AA40" s="7" t="e">
        <f>VLOOKUP(Z40,$C$38:$O$53,13,0)</f>
        <v>#N/A</v>
      </c>
    </row>
    <row r="41" spans="1:27" x14ac:dyDescent="0.3">
      <c r="A41" s="14" t="s">
        <v>49</v>
      </c>
      <c r="B41" s="14" t="s">
        <v>626</v>
      </c>
      <c r="C41" s="14" t="str">
        <f>VLOOKUP(B41,Vereine!A:C,3,0)</f>
        <v>S3L Handball</v>
      </c>
      <c r="D41" s="14" t="str">
        <f>VLOOKUP(LEFT(A41,3),Umsetzung!C:E,2,0)</f>
        <v>mJC</v>
      </c>
      <c r="E41" s="36" t="s">
        <v>49</v>
      </c>
      <c r="F41" s="14">
        <f>IF(ISNA(VLOOKUP(E41,Umsetzung!G:H,2,0)=TRUE),1,VLOOKUP(E41,Umsetzung!G:H,2,0))</f>
        <v>8</v>
      </c>
      <c r="G41" s="37">
        <v>3</v>
      </c>
      <c r="H41" s="14">
        <f t="shared" si="5"/>
        <v>77</v>
      </c>
      <c r="I41" s="14" t="str">
        <f>VLOOKUP(LEFT(A41,3),Umsetzung!C:E,3,0)</f>
        <v>mJD</v>
      </c>
      <c r="J41" s="36" t="s">
        <v>57</v>
      </c>
      <c r="K41" s="14">
        <f>IF(ISNA(VLOOKUP(J41,Umsetzung!G:H,2,0)=TRUE),1,VLOOKUP(J41,Umsetzung!G:H,2,0))</f>
        <v>7</v>
      </c>
      <c r="L41" s="37">
        <v>6</v>
      </c>
      <c r="M41" s="14">
        <f t="shared" si="6"/>
        <v>64</v>
      </c>
      <c r="N41" s="14">
        <f t="shared" si="7"/>
        <v>141</v>
      </c>
      <c r="O41" s="14">
        <f t="shared" si="8"/>
        <v>4</v>
      </c>
      <c r="P41">
        <v>4</v>
      </c>
      <c r="R41">
        <v>4</v>
      </c>
      <c r="S41" s="7"/>
      <c r="T41">
        <f>SUMIF(P38:P53,R41,N38:N53)</f>
        <v>466</v>
      </c>
      <c r="U41" s="7"/>
      <c r="W41" s="7"/>
      <c r="Y41" s="7"/>
      <c r="AA41" s="7" t="e">
        <f>VLOOKUP(Z41,$C$38:$O$53,13,0)</f>
        <v>#N/A</v>
      </c>
    </row>
    <row r="42" spans="1:27" x14ac:dyDescent="0.3">
      <c r="A42" s="14" t="s">
        <v>49</v>
      </c>
      <c r="B42" s="14">
        <v>21093</v>
      </c>
      <c r="C42" s="14" t="str">
        <f>VLOOKUP(B42,Vereine!A:C,3,0)</f>
        <v>TV Forst</v>
      </c>
      <c r="D42" s="14" t="str">
        <f>VLOOKUP(LEFT(A42,3),Umsetzung!C:E,2,0)</f>
        <v>mJC</v>
      </c>
      <c r="E42" s="14" t="str">
        <f>IF(ISNA(VLOOKUP(CONCATENATE(C42,"_",D42),'Download meinH4all'!A:B,2,0)=TRUE),"",VLOOKUP(CONCATENATE(C42,"_",D42),'Download meinH4all'!A:B,2,0))</f>
        <v>mJC-BL</v>
      </c>
      <c r="F42" s="14">
        <f>IF(ISNA(VLOOKUP(E42,Umsetzung!G:H,2,0)=TRUE),1,VLOOKUP(E42,Umsetzung!G:H,2,0))</f>
        <v>8</v>
      </c>
      <c r="G42" s="20">
        <f>IF(ISNA(VLOOKUP(CONCATENATE(C42,"_",D42),'Download meinH4all'!A:C,3,0)=TRUE),0,VLOOKUP(CONCATENATE(C42,"_",D42),'Download meinH4all'!A:C,3,0))</f>
        <v>7</v>
      </c>
      <c r="H42" s="14">
        <f t="shared" si="5"/>
        <v>73</v>
      </c>
      <c r="I42" s="14" t="str">
        <f>VLOOKUP(LEFT(A42,3),Umsetzung!C:E,3,0)</f>
        <v>mJD</v>
      </c>
      <c r="J42" s="14" t="str">
        <f>IF(ISNA(VLOOKUP(CONCATENATE(C42,"_",I42),'Download meinH4all'!A:B,2,0)=TRUE),"",VLOOKUP(CONCATENATE(C42,"_",I42),'Download meinH4all'!A:B,2,0))</f>
        <v>mJD-LL-AES</v>
      </c>
      <c r="K42" s="14">
        <f>IF(ISNA(VLOOKUP(J42,Umsetzung!G:H,2,0)=TRUE),1,VLOOKUP(J42,Umsetzung!G:H,2,0))</f>
        <v>7</v>
      </c>
      <c r="L42" s="20">
        <f>IF(ISNA(VLOOKUP(CONCATENATE(C42,"_",I42),'Download meinH4all'!A:C,3,0)=TRUE),0,VLOOKUP(CONCATENATE(C42,"_",I42),'Download meinH4all'!A:C,3,0))</f>
        <v>5</v>
      </c>
      <c r="M42" s="14">
        <f t="shared" si="6"/>
        <v>65</v>
      </c>
      <c r="N42" s="14">
        <f t="shared" si="7"/>
        <v>138</v>
      </c>
      <c r="O42" s="14">
        <f t="shared" si="8"/>
        <v>5</v>
      </c>
      <c r="P42" s="38">
        <v>2</v>
      </c>
    </row>
    <row r="43" spans="1:27" x14ac:dyDescent="0.3">
      <c r="A43" s="14" t="s">
        <v>49</v>
      </c>
      <c r="B43" s="14">
        <v>24424</v>
      </c>
      <c r="C43" s="14" t="str">
        <f>VLOOKUP(B43,Vereine!A:C,3,0)</f>
        <v>Handball Wölfe Plankstadt e.V.</v>
      </c>
      <c r="D43" s="14" t="str">
        <f>VLOOKUP(LEFT(A43,3),Umsetzung!C:E,2,0)</f>
        <v>mJC</v>
      </c>
      <c r="E43" s="14" t="str">
        <f>IF(ISNA(VLOOKUP(CONCATENATE(C43,"_",D43),'Download meinH4all'!A:B,2,0)=TRUE),"",VLOOKUP(CONCATENATE(C43,"_",D43),'Download meinH4all'!A:B,2,0))</f>
        <v>mJC-BL</v>
      </c>
      <c r="F43" s="14">
        <f>IF(ISNA(VLOOKUP(E43,Umsetzung!G:H,2,0)=TRUE),1,VLOOKUP(E43,Umsetzung!G:H,2,0))</f>
        <v>8</v>
      </c>
      <c r="G43" s="20">
        <f>IF(ISNA(VLOOKUP(CONCATENATE(C43,"_",D43),'Download meinH4all'!A:C,3,0)=TRUE),0,VLOOKUP(CONCATENATE(C43,"_",D43),'Download meinH4all'!A:C,3,0))</f>
        <v>6</v>
      </c>
      <c r="H43" s="14">
        <f t="shared" si="5"/>
        <v>74</v>
      </c>
      <c r="I43" s="14" t="str">
        <f>VLOOKUP(LEFT(A43,3),Umsetzung!C:E,3,0)</f>
        <v>mJD</v>
      </c>
      <c r="J43" s="14" t="str">
        <f>IF(ISNA(VLOOKUP(CONCATENATE(C43,"_",I43),'Download meinH4all'!A:B,2,0)=TRUE),"",VLOOKUP(CONCATENATE(C43,"_",I43),'Download meinH4all'!A:B,2,0))</f>
        <v>mJD-LL-RNT</v>
      </c>
      <c r="K43" s="14">
        <f>IF(ISNA(VLOOKUP(J43,Umsetzung!G:H,2,0)=TRUE),1,VLOOKUP(J43,Umsetzung!G:H,2,0))</f>
        <v>7</v>
      </c>
      <c r="L43" s="20">
        <f>IF(ISNA(VLOOKUP(CONCATENATE(C43,"_",I43),'Download meinH4all'!A:C,3,0)=TRUE),0,VLOOKUP(CONCATENATE(C43,"_",I43),'Download meinH4all'!A:C,3,0))</f>
        <v>10</v>
      </c>
      <c r="M43" s="14">
        <f t="shared" si="6"/>
        <v>60</v>
      </c>
      <c r="N43" s="14">
        <f t="shared" si="7"/>
        <v>134</v>
      </c>
      <c r="O43" s="14">
        <f t="shared" si="8"/>
        <v>6</v>
      </c>
      <c r="P43" s="38">
        <v>3</v>
      </c>
    </row>
    <row r="44" spans="1:27" x14ac:dyDescent="0.3">
      <c r="A44" s="14" t="s">
        <v>49</v>
      </c>
      <c r="B44" s="14">
        <v>23118</v>
      </c>
      <c r="C44" s="14" t="str">
        <f>VLOOKUP(B44,Vereine!A:C,3,0)</f>
        <v>Turnerschaft Durlach</v>
      </c>
      <c r="D44" s="14" t="str">
        <f>VLOOKUP(LEFT(A44,3),Umsetzung!C:E,2,0)</f>
        <v>mJC</v>
      </c>
      <c r="E44" s="14" t="str">
        <f>IF(ISNA(VLOOKUP(CONCATENATE(C44,"_",D44),'Download meinH4all'!A:B,2,0)=TRUE),"",VLOOKUP(CONCATENATE(C44,"_",D44),'Download meinH4all'!A:B,2,0))</f>
        <v>mJC-LL-AES</v>
      </c>
      <c r="F44" s="14">
        <f>IF(ISNA(VLOOKUP(E44,Umsetzung!G:H,2,0)=TRUE),1,VLOOKUP(E44,Umsetzung!G:H,2,0))</f>
        <v>7</v>
      </c>
      <c r="G44" s="20">
        <f>IF(ISNA(VLOOKUP(CONCATENATE(C44,"_",D44),'Download meinH4all'!A:C,3,0)=TRUE),0,VLOOKUP(CONCATENATE(C44,"_",D44),'Download meinH4all'!A:C,3,0))</f>
        <v>3</v>
      </c>
      <c r="H44" s="14">
        <f t="shared" si="5"/>
        <v>67</v>
      </c>
      <c r="I44" s="14" t="str">
        <f>VLOOKUP(LEFT(A44,3),Umsetzung!C:E,3,0)</f>
        <v>mJD</v>
      </c>
      <c r="J44" s="14" t="str">
        <f>IF(ISNA(VLOOKUP(CONCATENATE(C44,"_",I44),'Download meinH4all'!A:B,2,0)=TRUE),"",VLOOKUP(CONCATENATE(C44,"_",I44),'Download meinH4all'!A:B,2,0))</f>
        <v>mJD-LL-AES</v>
      </c>
      <c r="K44" s="14">
        <f>IF(ISNA(VLOOKUP(J44,Umsetzung!G:H,2,0)=TRUE),1,VLOOKUP(J44,Umsetzung!G:H,2,0))</f>
        <v>7</v>
      </c>
      <c r="L44" s="20">
        <f>IF(ISNA(VLOOKUP(CONCATENATE(C44,"_",I44),'Download meinH4all'!A:C,3,0)=TRUE),0,VLOOKUP(CONCATENATE(C44,"_",I44),'Download meinH4all'!A:C,3,0))</f>
        <v>3</v>
      </c>
      <c r="M44" s="14">
        <f t="shared" si="6"/>
        <v>67</v>
      </c>
      <c r="N44" s="14">
        <f t="shared" si="7"/>
        <v>134</v>
      </c>
      <c r="O44" s="14">
        <f t="shared" si="8"/>
        <v>6</v>
      </c>
      <c r="P44">
        <v>4</v>
      </c>
    </row>
    <row r="45" spans="1:27" x14ac:dyDescent="0.3">
      <c r="A45" s="14" t="s">
        <v>49</v>
      </c>
      <c r="B45" s="14">
        <v>22417</v>
      </c>
      <c r="C45" s="14" t="str">
        <f>VLOOKUP(B45,Vereine!A:C,3,0)</f>
        <v>JSG Heidelberg</v>
      </c>
      <c r="D45" s="14" t="str">
        <f>VLOOKUP(LEFT(A45,3),Umsetzung!C:E,2,0)</f>
        <v>mJC</v>
      </c>
      <c r="E45" s="14" t="str">
        <f>IF(ISNA(VLOOKUP(CONCATENATE(C45,"_",D45),'Download meinH4all'!A:B,2,0)=TRUE),"",VLOOKUP(CONCATENATE(C45,"_",D45),'Download meinH4all'!A:B,2,0))</f>
        <v>mJC-LL-RNT</v>
      </c>
      <c r="F45" s="14">
        <f>IF(ISNA(VLOOKUP(E45,Umsetzung!G:H,2,0)=TRUE),1,VLOOKUP(E45,Umsetzung!G:H,2,0))</f>
        <v>7</v>
      </c>
      <c r="G45" s="20">
        <f>IF(ISNA(VLOOKUP(CONCATENATE(C45,"_",D45),'Download meinH4all'!A:C,3,0)=TRUE),0,VLOOKUP(CONCATENATE(C45,"_",D45),'Download meinH4all'!A:C,3,0))</f>
        <v>3</v>
      </c>
      <c r="H45" s="14">
        <f t="shared" si="5"/>
        <v>67</v>
      </c>
      <c r="I45" s="14" t="str">
        <f>VLOOKUP(LEFT(A45,3),Umsetzung!C:E,3,0)</f>
        <v>mJD</v>
      </c>
      <c r="J45" s="14" t="str">
        <f>IF(ISNA(VLOOKUP(CONCATENATE(C45,"_",I45),'Download meinH4all'!A:B,2,0)=TRUE),"",VLOOKUP(CONCATENATE(C45,"_",I45),'Download meinH4all'!A:B,2,0))</f>
        <v>mJD-LL-RNT</v>
      </c>
      <c r="K45" s="14">
        <f>IF(ISNA(VLOOKUP(J45,Umsetzung!G:H,2,0)=TRUE),1,VLOOKUP(J45,Umsetzung!G:H,2,0))</f>
        <v>7</v>
      </c>
      <c r="L45" s="20">
        <f>IF(ISNA(VLOOKUP(CONCATENATE(C45,"_",I45),'Download meinH4all'!A:C,3,0)=TRUE),0,VLOOKUP(CONCATENATE(C45,"_",I45),'Download meinH4all'!A:C,3,0))</f>
        <v>9</v>
      </c>
      <c r="M45" s="14">
        <f t="shared" si="6"/>
        <v>61</v>
      </c>
      <c r="N45" s="14">
        <f t="shared" si="7"/>
        <v>128</v>
      </c>
      <c r="O45" s="14">
        <f t="shared" si="8"/>
        <v>8</v>
      </c>
      <c r="P45">
        <v>1</v>
      </c>
    </row>
    <row r="46" spans="1:27" x14ac:dyDescent="0.3">
      <c r="A46" s="14" t="s">
        <v>49</v>
      </c>
      <c r="B46" s="14">
        <v>22050</v>
      </c>
      <c r="C46" s="14" t="str">
        <f>VLOOKUP(B46,Vereine!A:C,3,0)</f>
        <v>TSG Wiesloch</v>
      </c>
      <c r="D46" s="14" t="str">
        <f>VLOOKUP(LEFT(A46,3),Umsetzung!C:E,2,0)</f>
        <v>mJC</v>
      </c>
      <c r="E46" s="14" t="str">
        <f>IF(ISNA(VLOOKUP(CONCATENATE(C46,"_",D46),'Download meinH4all'!A:B,2,0)=TRUE),"",VLOOKUP(CONCATENATE(C46,"_",D46),'Download meinH4all'!A:B,2,0))</f>
        <v>mJC-BL</v>
      </c>
      <c r="F46" s="14">
        <f>IF(ISNA(VLOOKUP(E46,Umsetzung!G:H,2,0)=TRUE),1,VLOOKUP(E46,Umsetzung!G:H,2,0))</f>
        <v>8</v>
      </c>
      <c r="G46" s="20">
        <f>IF(ISNA(VLOOKUP(CONCATENATE(C46,"_",D46),'Download meinH4all'!A:C,3,0)=TRUE),0,VLOOKUP(CONCATENATE(C46,"_",D46),'Download meinH4all'!A:C,3,0))</f>
        <v>8</v>
      </c>
      <c r="H46" s="14">
        <f t="shared" si="5"/>
        <v>72</v>
      </c>
      <c r="I46" s="14" t="str">
        <f>VLOOKUP(LEFT(A46,3),Umsetzung!C:E,3,0)</f>
        <v>mJD</v>
      </c>
      <c r="J46" s="14" t="str">
        <f>IF(ISNA(VLOOKUP(CONCATENATE(C46,"_",I46),'Download meinH4all'!A:B,2,0)=TRUE),"",VLOOKUP(CONCATENATE(C46,"_",I46),'Download meinH4all'!A:B,2,0))</f>
        <v>mJD-BzL1</v>
      </c>
      <c r="K46" s="14">
        <f>IF(ISNA(VLOOKUP(J46,Umsetzung!G:H,2,0)=TRUE),1,VLOOKUP(J46,Umsetzung!G:H,2,0))</f>
        <v>6</v>
      </c>
      <c r="L46" s="20">
        <f>IF(ISNA(VLOOKUP(CONCATENATE(C46,"_",I46),'Download meinH4all'!A:C,3,0)=TRUE),0,VLOOKUP(CONCATENATE(C46,"_",I46),'Download meinH4all'!A:C,3,0))</f>
        <v>4</v>
      </c>
      <c r="M46" s="14">
        <f t="shared" si="6"/>
        <v>56</v>
      </c>
      <c r="N46" s="14">
        <f t="shared" si="7"/>
        <v>128</v>
      </c>
      <c r="O46" s="14">
        <f t="shared" si="8"/>
        <v>8</v>
      </c>
      <c r="P46">
        <v>4</v>
      </c>
    </row>
    <row r="47" spans="1:27" x14ac:dyDescent="0.3">
      <c r="A47" s="14" t="s">
        <v>49</v>
      </c>
      <c r="B47" s="14">
        <v>24176</v>
      </c>
      <c r="C47" s="14" t="str">
        <f>VLOOKUP(B47,Vereine!A:C,3,0)</f>
        <v>SG Heddesheim</v>
      </c>
      <c r="D47" s="14" t="str">
        <f>VLOOKUP(LEFT(A47,3),Umsetzung!C:E,2,0)</f>
        <v>mJC</v>
      </c>
      <c r="E47" s="14" t="str">
        <f>IF(ISNA(VLOOKUP(CONCATENATE(C47,"_",D47),'Download meinH4all'!A:B,2,0)=TRUE),"",VLOOKUP(CONCATENATE(C47,"_",D47),'Download meinH4all'!A:B,2,0))</f>
        <v>mJC-BzL2</v>
      </c>
      <c r="F47" s="14">
        <f>IF(ISNA(VLOOKUP(E47,Umsetzung!G:H,2,0)=TRUE),1,VLOOKUP(E47,Umsetzung!G:H,2,0))</f>
        <v>5</v>
      </c>
      <c r="G47" s="20">
        <f>IF(ISNA(VLOOKUP(CONCATENATE(C47,"_",D47),'Download meinH4all'!A:C,3,0)=TRUE),0,VLOOKUP(CONCATENATE(C47,"_",D47),'Download meinH4all'!A:C,3,0))</f>
        <v>3</v>
      </c>
      <c r="H47" s="14">
        <f t="shared" si="5"/>
        <v>47</v>
      </c>
      <c r="I47" s="14" t="str">
        <f>VLOOKUP(LEFT(A47,3),Umsetzung!C:E,3,0)</f>
        <v>mJD</v>
      </c>
      <c r="J47" s="14" t="str">
        <f>IF(ISNA(VLOOKUP(CONCATENATE(C47,"_",I47),'Download meinH4all'!A:B,2,0)=TRUE),"",VLOOKUP(CONCATENATE(C47,"_",I47),'Download meinH4all'!A:B,2,0))</f>
        <v>mJD-LL-RNT</v>
      </c>
      <c r="K47" s="14">
        <f>IF(ISNA(VLOOKUP(J47,Umsetzung!G:H,2,0)=TRUE),1,VLOOKUP(J47,Umsetzung!G:H,2,0))</f>
        <v>7</v>
      </c>
      <c r="L47" s="20">
        <f>IF(ISNA(VLOOKUP(CONCATENATE(C47,"_",I47),'Download meinH4all'!A:C,3,0)=TRUE),0,VLOOKUP(CONCATENATE(C47,"_",I47),'Download meinH4all'!A:C,3,0))</f>
        <v>2</v>
      </c>
      <c r="M47" s="14">
        <f t="shared" si="6"/>
        <v>68</v>
      </c>
      <c r="N47" s="14">
        <f t="shared" si="7"/>
        <v>115</v>
      </c>
      <c r="O47" s="14">
        <f t="shared" si="8"/>
        <v>10</v>
      </c>
      <c r="P47">
        <v>2</v>
      </c>
    </row>
    <row r="48" spans="1:27" x14ac:dyDescent="0.3">
      <c r="A48" s="14" t="s">
        <v>49</v>
      </c>
      <c r="B48" s="14">
        <v>23288</v>
      </c>
      <c r="C48" s="14" t="str">
        <f>VLOOKUP(B48,Vereine!A:C,3,0)</f>
        <v>SG Stutensee-Weingarten</v>
      </c>
      <c r="D48" s="14" t="str">
        <f>VLOOKUP(LEFT(A48,3),Umsetzung!C:E,2,0)</f>
        <v>mJC</v>
      </c>
      <c r="E48" s="14" t="str">
        <f>IF(ISNA(VLOOKUP(CONCATENATE(C48,"_",D48),'Download meinH4all'!A:B,2,0)=TRUE),"",VLOOKUP(CONCATENATE(C48,"_",D48),'Download meinH4all'!A:B,2,0))</f>
        <v>mJC-LL-AES</v>
      </c>
      <c r="F48" s="14">
        <f>IF(ISNA(VLOOKUP(E48,Umsetzung!G:H,2,0)=TRUE),1,VLOOKUP(E48,Umsetzung!G:H,2,0))</f>
        <v>7</v>
      </c>
      <c r="G48" s="20">
        <f>IF(ISNA(VLOOKUP(CONCATENATE(C48,"_",D48),'Download meinH4all'!A:C,3,0)=TRUE),0,VLOOKUP(CONCATENATE(C48,"_",D48),'Download meinH4all'!A:C,3,0))</f>
        <v>8</v>
      </c>
      <c r="H48" s="14">
        <f t="shared" si="5"/>
        <v>62</v>
      </c>
      <c r="I48" s="14" t="str">
        <f>VLOOKUP(LEFT(A48,3),Umsetzung!C:E,3,0)</f>
        <v>mJD</v>
      </c>
      <c r="J48" s="14" t="str">
        <f>IF(ISNA(VLOOKUP(CONCATENATE(C48,"_",I48),'Download meinH4all'!A:B,2,0)=TRUE),"",VLOOKUP(CONCATENATE(C48,"_",I48),'Download meinH4all'!A:B,2,0))</f>
        <v>mJD-BzL1</v>
      </c>
      <c r="K48" s="14">
        <f>IF(ISNA(VLOOKUP(J48,Umsetzung!G:H,2,0)=TRUE),1,VLOOKUP(J48,Umsetzung!G:H,2,0))</f>
        <v>6</v>
      </c>
      <c r="L48" s="20">
        <f>IF(ISNA(VLOOKUP(CONCATENATE(C48,"_",I48),'Download meinH4all'!A:C,3,0)=TRUE),0,VLOOKUP(CONCATENATE(C48,"_",I48),'Download meinH4all'!A:C,3,0))</f>
        <v>7</v>
      </c>
      <c r="M48" s="14">
        <f t="shared" si="6"/>
        <v>53</v>
      </c>
      <c r="N48" s="14">
        <f t="shared" si="7"/>
        <v>115</v>
      </c>
      <c r="O48" s="14">
        <f t="shared" si="8"/>
        <v>10</v>
      </c>
      <c r="P48">
        <v>3</v>
      </c>
    </row>
    <row r="49" spans="1:27" x14ac:dyDescent="0.3">
      <c r="A49" s="14" t="s">
        <v>49</v>
      </c>
      <c r="B49" s="14">
        <v>22420</v>
      </c>
      <c r="C49" s="14" t="str">
        <f>VLOOKUP(B49,Vereine!A:C,3,0)</f>
        <v>TSV Rot-Malsch</v>
      </c>
      <c r="D49" s="14" t="str">
        <f>VLOOKUP(LEFT(A49,3),Umsetzung!C:E,2,0)</f>
        <v>mJC</v>
      </c>
      <c r="E49" s="14" t="str">
        <f>IF(ISNA(VLOOKUP(CONCATENATE(C49,"_",D49),'Download meinH4all'!A:B,2,0)=TRUE),"",VLOOKUP(CONCATENATE(C49,"_",D49),'Download meinH4all'!A:B,2,0))</f>
        <v>mJC-BL</v>
      </c>
      <c r="F49" s="14">
        <f>IF(ISNA(VLOOKUP(E49,Umsetzung!G:H,2,0)=TRUE),1,VLOOKUP(E49,Umsetzung!G:H,2,0))</f>
        <v>8</v>
      </c>
      <c r="G49" s="20">
        <f>IF(ISNA(VLOOKUP(CONCATENATE(C49,"_",D49),'Download meinH4all'!A:C,3,0)=TRUE),0,VLOOKUP(CONCATENATE(C49,"_",D49),'Download meinH4all'!A:C,3,0))</f>
        <v>5</v>
      </c>
      <c r="H49" s="14">
        <f t="shared" si="5"/>
        <v>75</v>
      </c>
      <c r="I49" s="14" t="str">
        <f>VLOOKUP(LEFT(A49,3),Umsetzung!C:E,3,0)</f>
        <v>mJD</v>
      </c>
      <c r="J49" s="14" t="str">
        <f>IF(ISNA(VLOOKUP(CONCATENATE(C49,"_",I49),'Download meinH4all'!A:B,2,0)=TRUE),"",VLOOKUP(CONCATENATE(C49,"_",I49),'Download meinH4all'!A:B,2,0))</f>
        <v>mJD-BzL3</v>
      </c>
      <c r="K49" s="14">
        <f>IF(ISNA(VLOOKUP(J49,Umsetzung!G:H,2,0)=TRUE),1,VLOOKUP(J49,Umsetzung!G:H,2,0))</f>
        <v>4</v>
      </c>
      <c r="L49" s="20">
        <f>IF(ISNA(VLOOKUP(CONCATENATE(C49,"_",I49),'Download meinH4all'!A:C,3,0)=TRUE),0,VLOOKUP(CONCATENATE(C49,"_",I49),'Download meinH4all'!A:C,3,0))</f>
        <v>1</v>
      </c>
      <c r="M49" s="14">
        <f t="shared" si="6"/>
        <v>39</v>
      </c>
      <c r="N49" s="14">
        <f t="shared" si="7"/>
        <v>114</v>
      </c>
      <c r="O49" s="14">
        <f t="shared" si="8"/>
        <v>12</v>
      </c>
      <c r="P49">
        <v>1</v>
      </c>
    </row>
    <row r="50" spans="1:27" x14ac:dyDescent="0.3">
      <c r="A50" s="14" t="s">
        <v>49</v>
      </c>
      <c r="B50" s="14">
        <v>22430</v>
      </c>
      <c r="C50" s="14" t="str">
        <f>VLOOKUP(B50,Vereine!A:C,3,0)</f>
        <v>HSG Dielheim/Malschenberg</v>
      </c>
      <c r="D50" s="14" t="str">
        <f>VLOOKUP(LEFT(A50,3),Umsetzung!C:E,2,0)</f>
        <v>mJC</v>
      </c>
      <c r="E50" s="14" t="str">
        <f>IF(ISNA(VLOOKUP(CONCATENATE(C50,"_",D50),'Download meinH4all'!A:B,2,0)=TRUE),"",VLOOKUP(CONCATENATE(C50,"_",D50),'Download meinH4all'!A:B,2,0))</f>
        <v>mJC-BzL1</v>
      </c>
      <c r="F50" s="14">
        <f>IF(ISNA(VLOOKUP(E50,Umsetzung!G:H,2,0)=TRUE),1,VLOOKUP(E50,Umsetzung!G:H,2,0))</f>
        <v>6</v>
      </c>
      <c r="G50" s="20">
        <f>IF(ISNA(VLOOKUP(CONCATENATE(C50,"_",D50),'Download meinH4all'!A:C,3,0)=TRUE),0,VLOOKUP(CONCATENATE(C50,"_",D50),'Download meinH4all'!A:C,3,0))</f>
        <v>3</v>
      </c>
      <c r="H50" s="14">
        <f t="shared" si="5"/>
        <v>57</v>
      </c>
      <c r="I50" s="14" t="str">
        <f>VLOOKUP(LEFT(A50,3),Umsetzung!C:E,3,0)</f>
        <v>mJD</v>
      </c>
      <c r="J50" s="14" t="str">
        <f>IF(ISNA(VLOOKUP(CONCATENATE(C50,"_",I50),'Download meinH4all'!A:B,2,0)=TRUE),"",VLOOKUP(CONCATENATE(C50,"_",I50),'Download meinH4all'!A:B,2,0))</f>
        <v>mJD-BzL1</v>
      </c>
      <c r="K50" s="14">
        <f>IF(ISNA(VLOOKUP(J50,Umsetzung!G:H,2,0)=TRUE),1,VLOOKUP(J50,Umsetzung!G:H,2,0))</f>
        <v>6</v>
      </c>
      <c r="L50" s="20">
        <f>IF(ISNA(VLOOKUP(CONCATENATE(C50,"_",I50),'Download meinH4all'!A:C,3,0)=TRUE),0,VLOOKUP(CONCATENATE(C50,"_",I50),'Download meinH4all'!A:C,3,0))</f>
        <v>6</v>
      </c>
      <c r="M50" s="14">
        <f t="shared" si="6"/>
        <v>54</v>
      </c>
      <c r="N50" s="14">
        <f t="shared" si="7"/>
        <v>111</v>
      </c>
      <c r="O50" s="14">
        <f t="shared" si="8"/>
        <v>13</v>
      </c>
      <c r="P50">
        <v>3</v>
      </c>
    </row>
    <row r="51" spans="1:27" x14ac:dyDescent="0.3">
      <c r="A51" s="14" t="s">
        <v>49</v>
      </c>
      <c r="B51" s="14">
        <v>22045</v>
      </c>
      <c r="C51" s="14" t="str">
        <f>VLOOKUP(B51,Vereine!A:C,3,0)</f>
        <v>SG Nußloch</v>
      </c>
      <c r="D51" s="14" t="str">
        <f>VLOOKUP(LEFT(A51,3),Umsetzung!C:E,2,0)</f>
        <v>mJC</v>
      </c>
      <c r="E51" s="14" t="str">
        <f>IF(ISNA(VLOOKUP(CONCATENATE(C51,"_",D51),'Download meinH4all'!A:B,2,0)=TRUE),"",VLOOKUP(CONCATENATE(C51,"_",D51),'Download meinH4all'!A:B,2,0))</f>
        <v>mJC-BzL1</v>
      </c>
      <c r="F51" s="14">
        <f>IF(ISNA(VLOOKUP(E51,Umsetzung!G:H,2,0)=TRUE),1,VLOOKUP(E51,Umsetzung!G:H,2,0))</f>
        <v>6</v>
      </c>
      <c r="G51" s="20">
        <f>IF(ISNA(VLOOKUP(CONCATENATE(C51,"_",D51),'Download meinH4all'!A:C,3,0)=TRUE),0,VLOOKUP(CONCATENATE(C51,"_",D51),'Download meinH4all'!A:C,3,0))</f>
        <v>6</v>
      </c>
      <c r="H51" s="14">
        <f t="shared" si="5"/>
        <v>54</v>
      </c>
      <c r="I51" s="14" t="str">
        <f>VLOOKUP(LEFT(A51,3),Umsetzung!C:E,3,0)</f>
        <v>mJD</v>
      </c>
      <c r="J51" s="14" t="str">
        <f>IF(ISNA(VLOOKUP(CONCATENATE(C51,"_",I51),'Download meinH4all'!A:B,2,0)=TRUE),"",VLOOKUP(CONCATENATE(C51,"_",I51),'Download meinH4all'!A:B,2,0))</f>
        <v>mJD-BzL1</v>
      </c>
      <c r="K51" s="14">
        <f>IF(ISNA(VLOOKUP(J51,Umsetzung!G:H,2,0)=TRUE),1,VLOOKUP(J51,Umsetzung!G:H,2,0))</f>
        <v>6</v>
      </c>
      <c r="L51" s="20">
        <f>IF(ISNA(VLOOKUP(CONCATENATE(C51,"_",I51),'Download meinH4all'!A:C,3,0)=TRUE),0,VLOOKUP(CONCATENATE(C51,"_",I51),'Download meinH4all'!A:C,3,0))</f>
        <v>10</v>
      </c>
      <c r="M51" s="14">
        <f t="shared" si="6"/>
        <v>50</v>
      </c>
      <c r="N51" s="14">
        <f t="shared" si="7"/>
        <v>104</v>
      </c>
      <c r="O51" s="14">
        <f t="shared" si="8"/>
        <v>14</v>
      </c>
      <c r="P51">
        <v>1</v>
      </c>
    </row>
    <row r="52" spans="1:27" x14ac:dyDescent="0.3">
      <c r="A52" s="14" t="s">
        <v>49</v>
      </c>
      <c r="B52" s="14">
        <v>24226</v>
      </c>
      <c r="C52" s="14" t="str">
        <f>VLOOKUP(B52,Vereine!A:C,3,0)</f>
        <v>SG Brühl/Ketsch</v>
      </c>
      <c r="D52" s="14" t="str">
        <f>VLOOKUP(LEFT(A52,3),Umsetzung!C:E,2,0)</f>
        <v>mJC</v>
      </c>
      <c r="E52" s="14" t="str">
        <f>IF(ISNA(VLOOKUP(CONCATENATE(C52,"_",D52),'Download meinH4all'!A:B,2,0)=TRUE),"",VLOOKUP(CONCATENATE(C52,"_",D52),'Download meinH4all'!A:B,2,0))</f>
        <v>mJC-BzL1</v>
      </c>
      <c r="F52" s="14">
        <f>IF(ISNA(VLOOKUP(E52,Umsetzung!G:H,2,0)=TRUE),1,VLOOKUP(E52,Umsetzung!G:H,2,0))</f>
        <v>6</v>
      </c>
      <c r="G52" s="20">
        <f>IF(ISNA(VLOOKUP(CONCATENATE(C52,"_",D52),'Download meinH4all'!A:C,3,0)=TRUE),0,VLOOKUP(CONCATENATE(C52,"_",D52),'Download meinH4all'!A:C,3,0))</f>
        <v>5</v>
      </c>
      <c r="H52" s="14">
        <f t="shared" si="5"/>
        <v>55</v>
      </c>
      <c r="I52" s="14" t="str">
        <f>VLOOKUP(LEFT(A52,3),Umsetzung!C:E,3,0)</f>
        <v>mJD</v>
      </c>
      <c r="J52" s="14" t="str">
        <f>IF(ISNA(VLOOKUP(CONCATENATE(C52,"_",I52),'Download meinH4all'!A:B,2,0)=TRUE),"",VLOOKUP(CONCATENATE(C52,"_",I52),'Download meinH4all'!A:B,2,0))</f>
        <v>mJD-BzL2</v>
      </c>
      <c r="K52" s="14">
        <f>IF(ISNA(VLOOKUP(J52,Umsetzung!G:H,2,0)=TRUE),1,VLOOKUP(J52,Umsetzung!G:H,2,0))</f>
        <v>5</v>
      </c>
      <c r="L52" s="20">
        <f>IF(ISNA(VLOOKUP(CONCATENATE(C52,"_",I52),'Download meinH4all'!A:C,3,0)=TRUE),0,VLOOKUP(CONCATENATE(C52,"_",I52),'Download meinH4all'!A:C,3,0))</f>
        <v>5</v>
      </c>
      <c r="M52" s="14">
        <f t="shared" si="6"/>
        <v>45</v>
      </c>
      <c r="N52" s="14">
        <f t="shared" si="7"/>
        <v>100</v>
      </c>
      <c r="O52" s="14">
        <f t="shared" si="8"/>
        <v>15</v>
      </c>
      <c r="P52">
        <v>2</v>
      </c>
    </row>
    <row r="53" spans="1:27" x14ac:dyDescent="0.3">
      <c r="A53" s="14" t="s">
        <v>49</v>
      </c>
      <c r="B53" s="14">
        <v>24077</v>
      </c>
      <c r="C53" s="14" t="str">
        <f>VLOOKUP(B53,Vereine!A:C,3,0)</f>
        <v>TV Schriesheim</v>
      </c>
      <c r="D53" s="14" t="str">
        <f>VLOOKUP(LEFT(A53,3),Umsetzung!C:E,2,0)</f>
        <v>mJC</v>
      </c>
      <c r="E53" s="14" t="str">
        <f>IF(ISNA(VLOOKUP(CONCATENATE(C53,"_",D53),'Download meinH4all'!A:B,2,0)=TRUE),"",VLOOKUP(CONCATENATE(C53,"_",D53),'Download meinH4all'!A:B,2,0))</f>
        <v/>
      </c>
      <c r="F53" s="14">
        <f>IF(ISNA(VLOOKUP(E53,Umsetzung!G:H,2,0)=TRUE),1,VLOOKUP(E53,Umsetzung!G:H,2,0))</f>
        <v>1</v>
      </c>
      <c r="G53" s="20">
        <f>IF(ISNA(VLOOKUP(CONCATENATE(C53,"_",D53),'Download meinH4all'!A:C,3,0)=TRUE),0,VLOOKUP(CONCATENATE(C53,"_",D53),'Download meinH4all'!A:C,3,0))</f>
        <v>0</v>
      </c>
      <c r="H53" s="14">
        <f t="shared" si="5"/>
        <v>0</v>
      </c>
      <c r="I53" s="14" t="str">
        <f>VLOOKUP(LEFT(A53,3),Umsetzung!C:E,3,0)</f>
        <v>mJD</v>
      </c>
      <c r="J53" s="14" t="str">
        <f>IF(ISNA(VLOOKUP(CONCATENATE(C53,"_",I53),'Download meinH4all'!A:B,2,0)=TRUE),"",VLOOKUP(CONCATENATE(C53,"_",I53),'Download meinH4all'!A:B,2,0))</f>
        <v>mJD-LL-RNT</v>
      </c>
      <c r="K53" s="14">
        <f>IF(ISNA(VLOOKUP(J53,Umsetzung!G:H,2,0)=TRUE),1,VLOOKUP(J53,Umsetzung!G:H,2,0))</f>
        <v>7</v>
      </c>
      <c r="L53" s="20">
        <f>IF(ISNA(VLOOKUP(CONCATENATE(C53,"_",I53),'Download meinH4all'!A:C,3,0)=TRUE),0,VLOOKUP(CONCATENATE(C53,"_",I53),'Download meinH4all'!A:C,3,0))</f>
        <v>7</v>
      </c>
      <c r="M53" s="14">
        <f t="shared" si="6"/>
        <v>63</v>
      </c>
      <c r="N53" s="14">
        <f t="shared" si="7"/>
        <v>63</v>
      </c>
      <c r="O53" s="14">
        <f t="shared" si="8"/>
        <v>16</v>
      </c>
      <c r="P53" s="38">
        <v>4</v>
      </c>
    </row>
    <row r="54" spans="1:27" x14ac:dyDescent="0.3">
      <c r="A54" s="15" t="s">
        <v>50</v>
      </c>
      <c r="B54" s="15">
        <v>22020</v>
      </c>
      <c r="C54" s="15" t="str">
        <f>VLOOKUP(B54,Vereine!A:C,3,0)</f>
        <v>TV Sinsheim</v>
      </c>
      <c r="D54" s="15" t="str">
        <f>VLOOKUP(LEFT(A54,3),Umsetzung!C:E,2,0)</f>
        <v>wJA</v>
      </c>
      <c r="E54" s="15" t="str">
        <f>IF(ISNA(VLOOKUP(CONCATENATE(C54,"_",D54),'Download meinH4all'!A:B,2,0)=TRUE),"",VLOOKUP(CONCATENATE(C54,"_",D54),'Download meinH4all'!A:B,2,0))</f>
        <v>wJA-BL</v>
      </c>
      <c r="F54" s="15">
        <f>IF(ISNA(VLOOKUP(E54,Umsetzung!G:H,2,0)=TRUE),1,VLOOKUP(E54,Umsetzung!G:H,2,0))</f>
        <v>8</v>
      </c>
      <c r="G54" s="21">
        <f>IF(ISNA(VLOOKUP(CONCATENATE(C54,"_",D54),'Download meinH4all'!A:C,3,0)=TRUE),0,VLOOKUP(CONCATENATE(C54,"_",D54),'Download meinH4all'!A:C,3,0))</f>
        <v>1</v>
      </c>
      <c r="H54" s="15">
        <f t="shared" si="5"/>
        <v>79</v>
      </c>
      <c r="I54" s="15" t="str">
        <f>VLOOKUP(LEFT(A54,3),Umsetzung!C:E,3,0)</f>
        <v>wJB</v>
      </c>
      <c r="J54" s="15" t="str">
        <f>IF(ISNA(VLOOKUP(CONCATENATE(C54,"_",I54),'Download meinH4all'!A:B,2,0)=TRUE),"",VLOOKUP(CONCATENATE(C54,"_",I54),'Download meinH4all'!A:B,2,0))</f>
        <v>wJB-BL</v>
      </c>
      <c r="K54" s="15">
        <f>IF(ISNA(VLOOKUP(J54,Umsetzung!G:H,2,0)=TRUE),1,VLOOKUP(J54,Umsetzung!G:H,2,0))</f>
        <v>8</v>
      </c>
      <c r="L54" s="21">
        <f>IF(ISNA(VLOOKUP(CONCATENATE(C54,"_",I54),'Download meinH4all'!A:C,3,0)=TRUE),0,VLOOKUP(CONCATENATE(C54,"_",I54),'Download meinH4all'!A:C,3,0))</f>
        <v>3</v>
      </c>
      <c r="M54" s="15">
        <f t="shared" si="6"/>
        <v>77</v>
      </c>
      <c r="N54" s="15">
        <f t="shared" si="7"/>
        <v>156</v>
      </c>
      <c r="O54" s="15">
        <f t="shared" ref="O54:O66" si="9">RANK(N54,$N$54:$N$66)</f>
        <v>1</v>
      </c>
      <c r="P54" s="38">
        <v>1</v>
      </c>
      <c r="R54">
        <v>1</v>
      </c>
      <c r="S54" s="7"/>
      <c r="T54">
        <f>SUMIF(P54:P66,R54,N54:N66)</f>
        <v>420</v>
      </c>
      <c r="U54" s="7"/>
      <c r="W54" s="7"/>
      <c r="Y54" s="7"/>
      <c r="AA54" s="7"/>
    </row>
    <row r="55" spans="1:27" x14ac:dyDescent="0.3">
      <c r="A55" s="15" t="s">
        <v>50</v>
      </c>
      <c r="B55" s="15">
        <v>23389</v>
      </c>
      <c r="C55" s="15" t="str">
        <f>VLOOKUP(B55,Vereine!A:C,3,0)</f>
        <v>SG Eggenstein-Leopoldshafen</v>
      </c>
      <c r="D55" s="15" t="str">
        <f>VLOOKUP(LEFT(A55,3),Umsetzung!C:E,2,0)</f>
        <v>wJA</v>
      </c>
      <c r="E55" s="36" t="s">
        <v>50</v>
      </c>
      <c r="F55" s="15">
        <f>IF(ISNA(VLOOKUP(E55,Umsetzung!G:H,2,0)=TRUE),1,VLOOKUP(E55,Umsetzung!G:H,2,0))</f>
        <v>8</v>
      </c>
      <c r="G55" s="37">
        <v>7</v>
      </c>
      <c r="H55" s="15">
        <f t="shared" si="5"/>
        <v>73</v>
      </c>
      <c r="I55" s="15" t="str">
        <f>VLOOKUP(LEFT(A55,3),Umsetzung!C:E,3,0)</f>
        <v>wJB</v>
      </c>
      <c r="J55" s="36" t="s">
        <v>261</v>
      </c>
      <c r="K55" s="15">
        <f>IF(ISNA(VLOOKUP(J55,Umsetzung!G:H,2,0)=TRUE),1,VLOOKUP(J55,Umsetzung!G:H,2,0))</f>
        <v>7</v>
      </c>
      <c r="L55" s="37">
        <v>1</v>
      </c>
      <c r="M55" s="15">
        <f t="shared" si="6"/>
        <v>69</v>
      </c>
      <c r="N55" s="15">
        <f t="shared" si="7"/>
        <v>142</v>
      </c>
      <c r="O55" s="15">
        <f t="shared" si="9"/>
        <v>2</v>
      </c>
      <c r="P55">
        <v>2</v>
      </c>
      <c r="R55">
        <v>2</v>
      </c>
      <c r="S55" s="7"/>
      <c r="T55">
        <f>SUMIF(P54:P66,R55,N54:N66)</f>
        <v>496</v>
      </c>
      <c r="U55" s="7"/>
      <c r="W55" s="7"/>
      <c r="Y55" s="7"/>
      <c r="AA55" s="7"/>
    </row>
    <row r="56" spans="1:27" x14ac:dyDescent="0.3">
      <c r="A56" s="15" t="s">
        <v>50</v>
      </c>
      <c r="B56" s="15">
        <v>22362</v>
      </c>
      <c r="C56" s="15" t="str">
        <f>VLOOKUP(B56,Vereine!A:C,3,0)</f>
        <v>SG Schwarzbachtal</v>
      </c>
      <c r="D56" s="15" t="str">
        <f>VLOOKUP(LEFT(A56,3),Umsetzung!C:E,2,0)</f>
        <v>wJA</v>
      </c>
      <c r="E56" s="15" t="str">
        <f>IF(ISNA(VLOOKUP(CONCATENATE(C56,"_",D56),'Download meinH4all'!A:B,2,0)=TRUE),"",VLOOKUP(CONCATENATE(C56,"_",D56),'Download meinH4all'!A:B,2,0))</f>
        <v>wJA-BL</v>
      </c>
      <c r="F56" s="15">
        <f>IF(ISNA(VLOOKUP(E56,Umsetzung!G:H,2,0)=TRUE),1,VLOOKUP(E56,Umsetzung!G:H,2,0))</f>
        <v>8</v>
      </c>
      <c r="G56" s="21">
        <f>IF(ISNA(VLOOKUP(CONCATENATE(C56,"_",D56),'Download meinH4all'!A:C,3,0)=TRUE),0,VLOOKUP(CONCATENATE(C56,"_",D56),'Download meinH4all'!A:C,3,0))</f>
        <v>4</v>
      </c>
      <c r="H56" s="15">
        <f t="shared" si="5"/>
        <v>76</v>
      </c>
      <c r="I56" s="15" t="str">
        <f>VLOOKUP(LEFT(A56,3),Umsetzung!C:E,3,0)</f>
        <v>wJB</v>
      </c>
      <c r="J56" s="15" t="str">
        <f>IF(ISNA(VLOOKUP(CONCATENATE(C56,"_",I56),'Download meinH4all'!A:B,2,0)=TRUE),"",VLOOKUP(CONCATENATE(C56,"_",I56),'Download meinH4all'!A:B,2,0))</f>
        <v>wJB-LL-RNT</v>
      </c>
      <c r="K56" s="15">
        <f>IF(ISNA(VLOOKUP(J56,Umsetzung!G:H,2,0)=TRUE),1,VLOOKUP(J56,Umsetzung!G:H,2,0))</f>
        <v>7</v>
      </c>
      <c r="L56" s="21">
        <f>IF(ISNA(VLOOKUP(CONCATENATE(C56,"_",I56),'Download meinH4all'!A:C,3,0)=TRUE),0,VLOOKUP(CONCATENATE(C56,"_",I56),'Download meinH4all'!A:C,3,0))</f>
        <v>6</v>
      </c>
      <c r="M56" s="15">
        <f t="shared" si="6"/>
        <v>64</v>
      </c>
      <c r="N56" s="15">
        <f t="shared" si="7"/>
        <v>140</v>
      </c>
      <c r="O56" s="15">
        <f t="shared" si="9"/>
        <v>3</v>
      </c>
      <c r="P56" s="38">
        <v>3</v>
      </c>
      <c r="R56">
        <v>3</v>
      </c>
      <c r="S56" s="7"/>
      <c r="T56">
        <f>SUMIF(P54:P66,R56,N54:N66)</f>
        <v>418</v>
      </c>
      <c r="U56" s="7"/>
      <c r="W56" s="7"/>
      <c r="Y56" s="7"/>
      <c r="AA56" s="7"/>
    </row>
    <row r="57" spans="1:27" x14ac:dyDescent="0.3">
      <c r="A57" s="15" t="s">
        <v>50</v>
      </c>
      <c r="B57" s="15">
        <v>24055</v>
      </c>
      <c r="C57" s="15" t="str">
        <f>VLOOKUP(B57,Vereine!A:C,3,0)</f>
        <v>TSV Birkenau</v>
      </c>
      <c r="D57" s="15" t="str">
        <f>VLOOKUP(LEFT(A57,3),Umsetzung!C:E,2,0)</f>
        <v>wJA</v>
      </c>
      <c r="E57" s="15" t="str">
        <f>IF(ISNA(VLOOKUP(CONCATENATE(C57,"_",D57),'Download meinH4all'!A:B,2,0)=TRUE),"",VLOOKUP(CONCATENATE(C57,"_",D57),'Download meinH4all'!A:B,2,0))</f>
        <v>wJA-LL-RNT</v>
      </c>
      <c r="F57" s="15">
        <f>IF(ISNA(VLOOKUP(E57,Umsetzung!G:H,2,0)=TRUE),1,VLOOKUP(E57,Umsetzung!G:H,2,0))</f>
        <v>7</v>
      </c>
      <c r="G57" s="21">
        <f>IF(ISNA(VLOOKUP(CONCATENATE(C57,"_",D57),'Download meinH4all'!A:C,3,0)=TRUE),0,VLOOKUP(CONCATENATE(C57,"_",D57),'Download meinH4all'!A:C,3,0))</f>
        <v>1</v>
      </c>
      <c r="H57" s="15">
        <f t="shared" si="5"/>
        <v>69</v>
      </c>
      <c r="I57" s="15" t="str">
        <f>VLOOKUP(LEFT(A57,3),Umsetzung!C:E,3,0)</f>
        <v>wJB</v>
      </c>
      <c r="J57" s="15" t="str">
        <f>IF(ISNA(VLOOKUP(CONCATENATE(C57,"_",I57),'Download meinH4all'!A:B,2,0)=TRUE),"",VLOOKUP(CONCATENATE(C57,"_",I57),'Download meinH4all'!A:B,2,0))</f>
        <v>wJB-LL-RNT</v>
      </c>
      <c r="K57" s="15">
        <f>IF(ISNA(VLOOKUP(J57,Umsetzung!G:H,2,0)=TRUE),1,VLOOKUP(J57,Umsetzung!G:H,2,0))</f>
        <v>7</v>
      </c>
      <c r="L57" s="21">
        <f>IF(ISNA(VLOOKUP(CONCATENATE(C57,"_",I57),'Download meinH4all'!A:C,3,0)=TRUE),0,VLOOKUP(CONCATENATE(C57,"_",I57),'Download meinH4all'!A:C,3,0))</f>
        <v>2</v>
      </c>
      <c r="M57" s="15">
        <f t="shared" si="6"/>
        <v>68</v>
      </c>
      <c r="N57" s="15">
        <f t="shared" si="7"/>
        <v>137</v>
      </c>
      <c r="O57" s="15">
        <f t="shared" si="9"/>
        <v>4</v>
      </c>
      <c r="P57">
        <v>3</v>
      </c>
      <c r="S57" s="7"/>
      <c r="U57" s="7"/>
      <c r="W57" s="7"/>
      <c r="Y57" s="7"/>
      <c r="AA57" s="7"/>
    </row>
    <row r="58" spans="1:27" x14ac:dyDescent="0.3">
      <c r="A58" s="15" t="s">
        <v>50</v>
      </c>
      <c r="B58" s="15">
        <v>22417</v>
      </c>
      <c r="C58" s="15" t="str">
        <f>VLOOKUP(B58,Vereine!A:C,3,0)</f>
        <v>JSG Heidelberg</v>
      </c>
      <c r="D58" s="15" t="str">
        <f>VLOOKUP(LEFT(A58,3),Umsetzung!C:E,2,0)</f>
        <v>wJA</v>
      </c>
      <c r="E58" s="15" t="str">
        <f>IF(ISNA(VLOOKUP(CONCATENATE(C58,"_",D58),'Download meinH4all'!A:B,2,0)=TRUE),"",VLOOKUP(CONCATENATE(C58,"_",D58),'Download meinH4all'!A:B,2,0))</f>
        <v>wJA-LL-RNT</v>
      </c>
      <c r="F58" s="15">
        <f>IF(ISNA(VLOOKUP(E58,Umsetzung!G:H,2,0)=TRUE),1,VLOOKUP(E58,Umsetzung!G:H,2,0))</f>
        <v>7</v>
      </c>
      <c r="G58" s="21">
        <f>IF(ISNA(VLOOKUP(CONCATENATE(C58,"_",D58),'Download meinH4all'!A:C,3,0)=TRUE),0,VLOOKUP(CONCATENATE(C58,"_",D58),'Download meinH4all'!A:C,3,0))</f>
        <v>5</v>
      </c>
      <c r="H58" s="15">
        <f t="shared" si="5"/>
        <v>65</v>
      </c>
      <c r="I58" s="15" t="str">
        <f>VLOOKUP(LEFT(A58,3),Umsetzung!C:E,3,0)</f>
        <v>wJB</v>
      </c>
      <c r="J58" s="15" t="str">
        <f>IF(ISNA(VLOOKUP(CONCATENATE(C58,"_",I58),'Download meinH4all'!A:B,2,0)=TRUE),"",VLOOKUP(CONCATENATE(C58,"_",I58),'Download meinH4all'!A:B,2,0))</f>
        <v>wJB-LL-RNT</v>
      </c>
      <c r="K58" s="15">
        <f>IF(ISNA(VLOOKUP(J58,Umsetzung!G:H,2,0)=TRUE),1,VLOOKUP(J58,Umsetzung!G:H,2,0))</f>
        <v>7</v>
      </c>
      <c r="L58" s="21">
        <f>IF(ISNA(VLOOKUP(CONCATENATE(C58,"_",I58),'Download meinH4all'!A:C,3,0)=TRUE),0,VLOOKUP(CONCATENATE(C58,"_",I58),'Download meinH4all'!A:C,3,0))</f>
        <v>1</v>
      </c>
      <c r="M58" s="15">
        <f t="shared" si="6"/>
        <v>69</v>
      </c>
      <c r="N58" s="15">
        <f t="shared" si="7"/>
        <v>134</v>
      </c>
      <c r="O58" s="15">
        <f t="shared" si="9"/>
        <v>5</v>
      </c>
      <c r="P58">
        <v>2</v>
      </c>
      <c r="S58" s="7"/>
      <c r="U58" s="7"/>
      <c r="W58" s="7"/>
      <c r="Y58" s="7"/>
      <c r="AA58" s="7"/>
    </row>
    <row r="59" spans="1:27" x14ac:dyDescent="0.3">
      <c r="A59" s="15" t="s">
        <v>50</v>
      </c>
      <c r="B59" s="15">
        <v>22420</v>
      </c>
      <c r="C59" s="15" t="str">
        <f>VLOOKUP(B59,Vereine!A:C,3,0)</f>
        <v>TSV Rot-Malsch</v>
      </c>
      <c r="D59" s="15" t="str">
        <f>VLOOKUP(LEFT(A59,3),Umsetzung!C:E,2,0)</f>
        <v>wJA</v>
      </c>
      <c r="E59" s="15" t="str">
        <f>IF(ISNA(VLOOKUP(CONCATENATE(C59,"_",D59),'Download meinH4all'!A:B,2,0)=TRUE),"",VLOOKUP(CONCATENATE(C59,"_",D59),'Download meinH4all'!A:B,2,0))</f>
        <v>wJA-LL-RNT</v>
      </c>
      <c r="F59" s="15">
        <f>IF(ISNA(VLOOKUP(E59,Umsetzung!G:H,2,0)=TRUE),1,VLOOKUP(E59,Umsetzung!G:H,2,0))</f>
        <v>7</v>
      </c>
      <c r="G59" s="21">
        <f>IF(ISNA(VLOOKUP(CONCATENATE(C59,"_",D59),'Download meinH4all'!A:C,3,0)=TRUE),0,VLOOKUP(CONCATENATE(C59,"_",D59),'Download meinH4all'!A:C,3,0))</f>
        <v>3</v>
      </c>
      <c r="H59" s="15">
        <f t="shared" si="5"/>
        <v>67</v>
      </c>
      <c r="I59" s="15" t="str">
        <f>VLOOKUP(LEFT(A59,3),Umsetzung!C:E,3,0)</f>
        <v>wJB</v>
      </c>
      <c r="J59" s="15" t="str">
        <f>IF(ISNA(VLOOKUP(CONCATENATE(C59,"_",I59),'Download meinH4all'!A:B,2,0)=TRUE),"",VLOOKUP(CONCATENATE(C59,"_",I59),'Download meinH4all'!A:B,2,0))</f>
        <v>wJB-LL-RNT</v>
      </c>
      <c r="K59" s="15">
        <f>IF(ISNA(VLOOKUP(J59,Umsetzung!G:H,2,0)=TRUE),1,VLOOKUP(J59,Umsetzung!G:H,2,0))</f>
        <v>7</v>
      </c>
      <c r="L59" s="21">
        <f>IF(ISNA(VLOOKUP(CONCATENATE(C59,"_",I59),'Download meinH4all'!A:C,3,0)=TRUE),0,VLOOKUP(CONCATENATE(C59,"_",I59),'Download meinH4all'!A:C,3,0))</f>
        <v>10</v>
      </c>
      <c r="M59" s="15">
        <f t="shared" si="6"/>
        <v>60</v>
      </c>
      <c r="N59" s="15">
        <f t="shared" si="7"/>
        <v>127</v>
      </c>
      <c r="O59" s="15">
        <f t="shared" si="9"/>
        <v>6</v>
      </c>
      <c r="P59">
        <v>1</v>
      </c>
      <c r="S59" s="7"/>
      <c r="U59" s="7"/>
      <c r="W59" s="7"/>
      <c r="Y59" s="7"/>
      <c r="AA59" s="7"/>
    </row>
    <row r="60" spans="1:27" x14ac:dyDescent="0.3">
      <c r="A60" s="15" t="s">
        <v>50</v>
      </c>
      <c r="B60" s="15">
        <v>24077</v>
      </c>
      <c r="C60" s="15" t="str">
        <f>VLOOKUP(B60,Vereine!A:C,3,0)</f>
        <v>TV Schriesheim</v>
      </c>
      <c r="D60" s="15" t="str">
        <f>VLOOKUP(LEFT(A60,3),Umsetzung!C:E,2,0)</f>
        <v>wJA</v>
      </c>
      <c r="E60" s="15" t="str">
        <f>IF(ISNA(VLOOKUP(CONCATENATE(C60,"_",D60),'Download meinH4all'!A:B,2,0)=TRUE),"",VLOOKUP(CONCATENATE(C60,"_",D60),'Download meinH4all'!A:B,2,0))</f>
        <v/>
      </c>
      <c r="F60" s="15">
        <f>IF(ISNA(VLOOKUP(E60,Umsetzung!G:H,2,0)=TRUE),1,VLOOKUP(E60,Umsetzung!G:H,2,0))</f>
        <v>1</v>
      </c>
      <c r="G60" s="21">
        <f>IF(ISNA(VLOOKUP(CONCATENATE(C60,"_",D60),'Download meinH4all'!A:C,3,0)=TRUE),0,VLOOKUP(CONCATENATE(C60,"_",D60),'Download meinH4all'!A:C,3,0))</f>
        <v>0</v>
      </c>
      <c r="H60" s="15">
        <f t="shared" si="5"/>
        <v>0</v>
      </c>
      <c r="I60" s="15" t="str">
        <f>VLOOKUP(LEFT(A60,3),Umsetzung!C:E,3,0)</f>
        <v>wJB</v>
      </c>
      <c r="J60" s="15" t="str">
        <f>IF(ISNA(VLOOKUP(CONCATENATE(C60,"_",I60),'Download meinH4all'!A:B,2,0)=TRUE),"",VLOOKUP(CONCATENATE(C60,"_",I60),'Download meinH4all'!A:B,2,0))</f>
        <v>wJB-BL</v>
      </c>
      <c r="K60" s="15">
        <f>IF(ISNA(VLOOKUP(J60,Umsetzung!G:H,2,0)=TRUE),1,VLOOKUP(J60,Umsetzung!G:H,2,0))</f>
        <v>8</v>
      </c>
      <c r="L60" s="21">
        <f>IF(ISNA(VLOOKUP(CONCATENATE(C60,"_",I60),'Download meinH4all'!A:C,3,0)=TRUE),0,VLOOKUP(CONCATENATE(C60,"_",I60),'Download meinH4all'!A:C,3,0))</f>
        <v>2</v>
      </c>
      <c r="M60" s="15">
        <f t="shared" si="6"/>
        <v>78</v>
      </c>
      <c r="N60" s="15">
        <f t="shared" si="7"/>
        <v>78</v>
      </c>
      <c r="O60" s="15">
        <f t="shared" si="9"/>
        <v>7</v>
      </c>
      <c r="P60">
        <v>2</v>
      </c>
    </row>
    <row r="61" spans="1:27" x14ac:dyDescent="0.3">
      <c r="A61" s="15" t="s">
        <v>50</v>
      </c>
      <c r="B61" s="15">
        <v>25202</v>
      </c>
      <c r="C61" s="15" t="str">
        <f>VLOOKUP(B61,Vereine!A:C,3,0)</f>
        <v>TB Pforzheim</v>
      </c>
      <c r="D61" s="15" t="str">
        <f>VLOOKUP(LEFT(A61,3),Umsetzung!C:E,2,0)</f>
        <v>wJA</v>
      </c>
      <c r="E61" s="15" t="str">
        <f>IF(ISNA(VLOOKUP(CONCATENATE(C61,"_",D61),'Download meinH4all'!A:B,2,0)=TRUE),"",VLOOKUP(CONCATENATE(C61,"_",D61),'Download meinH4all'!A:B,2,0))</f>
        <v>wJA-BL</v>
      </c>
      <c r="F61" s="15">
        <f>IF(ISNA(VLOOKUP(E61,Umsetzung!G:H,2,0)=TRUE),1,VLOOKUP(E61,Umsetzung!G:H,2,0))</f>
        <v>8</v>
      </c>
      <c r="G61" s="21">
        <f>IF(ISNA(VLOOKUP(CONCATENATE(C61,"_",D61),'Download meinH4all'!A:C,3,0)=TRUE),0,VLOOKUP(CONCATENATE(C61,"_",D61),'Download meinH4all'!A:C,3,0))</f>
        <v>2</v>
      </c>
      <c r="H61" s="15">
        <f t="shared" si="5"/>
        <v>78</v>
      </c>
      <c r="I61" s="15" t="str">
        <f>VLOOKUP(LEFT(A61,3),Umsetzung!C:E,3,0)</f>
        <v>wJB</v>
      </c>
      <c r="J61" s="15" t="str">
        <f>IF(ISNA(VLOOKUP(CONCATENATE(C61,"_",I61),'Download meinH4all'!A:B,2,0)=TRUE),"",VLOOKUP(CONCATENATE(C61,"_",I61),'Download meinH4all'!A:B,2,0))</f>
        <v/>
      </c>
      <c r="K61" s="15">
        <f>IF(ISNA(VLOOKUP(J61,Umsetzung!G:H,2,0)=TRUE),1,VLOOKUP(J61,Umsetzung!G:H,2,0))</f>
        <v>1</v>
      </c>
      <c r="L61" s="21">
        <f>IF(ISNA(VLOOKUP(CONCATENATE(C61,"_",I61),'Download meinH4all'!A:C,3,0)=TRUE),0,VLOOKUP(CONCATENATE(C61,"_",I61),'Download meinH4all'!A:C,3,0))</f>
        <v>0</v>
      </c>
      <c r="M61" s="15">
        <f t="shared" si="6"/>
        <v>0</v>
      </c>
      <c r="N61" s="15">
        <f t="shared" si="7"/>
        <v>78</v>
      </c>
      <c r="O61" s="15">
        <f t="shared" si="9"/>
        <v>7</v>
      </c>
      <c r="P61">
        <v>1</v>
      </c>
    </row>
    <row r="62" spans="1:27" x14ac:dyDescent="0.3">
      <c r="A62" s="15" t="s">
        <v>50</v>
      </c>
      <c r="B62" s="15">
        <v>25145</v>
      </c>
      <c r="C62" s="15" t="str">
        <f>VLOOKUP(B62,Vereine!A:C,3,0)</f>
        <v>TG 88 Pforzheim</v>
      </c>
      <c r="D62" s="15" t="str">
        <f>VLOOKUP(LEFT(A62,3),Umsetzung!C:E,2,0)</f>
        <v>wJA</v>
      </c>
      <c r="E62" s="15" t="str">
        <f>IF(ISNA(VLOOKUP(CONCATENATE(C62,"_",D62),'Download meinH4all'!A:B,2,0)=TRUE),"",VLOOKUP(CONCATENATE(C62,"_",D62),'Download meinH4all'!A:B,2,0))</f>
        <v/>
      </c>
      <c r="F62" s="15">
        <f>IF(ISNA(VLOOKUP(E62,Umsetzung!G:H,2,0)=TRUE),1,VLOOKUP(E62,Umsetzung!G:H,2,0))</f>
        <v>1</v>
      </c>
      <c r="G62" s="21">
        <f>IF(ISNA(VLOOKUP(CONCATENATE(C62,"_",D62),'Download meinH4all'!A:C,3,0)=TRUE),0,VLOOKUP(CONCATENATE(C62,"_",D62),'Download meinH4all'!A:C,3,0))</f>
        <v>0</v>
      </c>
      <c r="H62" s="15">
        <f t="shared" si="5"/>
        <v>0</v>
      </c>
      <c r="I62" s="15" t="str">
        <f>VLOOKUP(LEFT(A62,3),Umsetzung!C:E,3,0)</f>
        <v>wJB</v>
      </c>
      <c r="J62" s="36" t="s">
        <v>51</v>
      </c>
      <c r="K62" s="15">
        <f>IF(ISNA(VLOOKUP(J62,Umsetzung!G:H,2,0)=TRUE),1,VLOOKUP(J62,Umsetzung!G:H,2,0))</f>
        <v>8</v>
      </c>
      <c r="L62" s="37">
        <v>6</v>
      </c>
      <c r="M62" s="15">
        <f t="shared" si="6"/>
        <v>74</v>
      </c>
      <c r="N62" s="15">
        <f t="shared" si="7"/>
        <v>74</v>
      </c>
      <c r="O62" s="15">
        <f t="shared" si="9"/>
        <v>9</v>
      </c>
      <c r="P62" s="38">
        <v>2</v>
      </c>
    </row>
    <row r="63" spans="1:27" x14ac:dyDescent="0.3">
      <c r="A63" s="15" t="s">
        <v>50</v>
      </c>
      <c r="B63" s="15">
        <v>24083</v>
      </c>
      <c r="C63" s="15" t="str">
        <f>VLOOKUP(B63,Vereine!A:C,3,0)</f>
        <v>HG Oftersheim/Schwetzingen</v>
      </c>
      <c r="D63" s="15" t="str">
        <f>VLOOKUP(LEFT(A63,3),Umsetzung!C:E,2,0)</f>
        <v>wJA</v>
      </c>
      <c r="E63" s="15" t="str">
        <f>IF(ISNA(VLOOKUP(CONCATENATE(C63,"_",D63),'Download meinH4all'!A:B,2,0)=TRUE),"",VLOOKUP(CONCATENATE(C63,"_",D63),'Download meinH4all'!A:B,2,0))</f>
        <v/>
      </c>
      <c r="F63" s="15">
        <f>IF(ISNA(VLOOKUP(E63,Umsetzung!G:H,2,0)=TRUE),1,VLOOKUP(E63,Umsetzung!G:H,2,0))</f>
        <v>1</v>
      </c>
      <c r="G63" s="21">
        <f>IF(ISNA(VLOOKUP(CONCATENATE(C63,"_",D63),'Download meinH4all'!A:C,3,0)=TRUE),0,VLOOKUP(CONCATENATE(C63,"_",D63),'Download meinH4all'!A:C,3,0))</f>
        <v>0</v>
      </c>
      <c r="H63" s="15">
        <f t="shared" si="5"/>
        <v>0</v>
      </c>
      <c r="I63" s="15" t="str">
        <f>VLOOKUP(LEFT(A63,3),Umsetzung!C:E,3,0)</f>
        <v>wJB</v>
      </c>
      <c r="J63" s="15" t="str">
        <f>IF(ISNA(VLOOKUP(CONCATENATE(C63,"_",I63),'Download meinH4all'!A:B,2,0)=TRUE),"",VLOOKUP(CONCATENATE(C63,"_",I63),'Download meinH4all'!A:B,2,0))</f>
        <v>wJB-BL</v>
      </c>
      <c r="K63" s="15">
        <f>IF(ISNA(VLOOKUP(J63,Umsetzung!G:H,2,0)=TRUE),1,VLOOKUP(J63,Umsetzung!G:H,2,0))</f>
        <v>8</v>
      </c>
      <c r="L63" s="21">
        <f>IF(ISNA(VLOOKUP(CONCATENATE(C63,"_",I63),'Download meinH4all'!A:C,3,0)=TRUE),0,VLOOKUP(CONCATENATE(C63,"_",I63),'Download meinH4all'!A:C,3,0))</f>
        <v>7</v>
      </c>
      <c r="M63" s="15">
        <f t="shared" si="6"/>
        <v>73</v>
      </c>
      <c r="N63" s="15">
        <f t="shared" si="7"/>
        <v>73</v>
      </c>
      <c r="O63" s="15">
        <f t="shared" si="9"/>
        <v>10</v>
      </c>
      <c r="P63">
        <v>3</v>
      </c>
    </row>
    <row r="64" spans="1:27" x14ac:dyDescent="0.3">
      <c r="A64" s="15" t="s">
        <v>50</v>
      </c>
      <c r="B64" s="15">
        <v>27011</v>
      </c>
      <c r="C64" s="15" t="str">
        <f>VLOOKUP(B64,Vereine!A:C,3,0)</f>
        <v>TV Mosbach</v>
      </c>
      <c r="D64" s="15" t="str">
        <f>VLOOKUP(LEFT(A64,3),Umsetzung!C:E,2,0)</f>
        <v>wJA</v>
      </c>
      <c r="E64" s="15" t="str">
        <f>IF(ISNA(VLOOKUP(CONCATENATE(C64,"_",D64),'Download meinH4all'!A:B,2,0)=TRUE),"",VLOOKUP(CONCATENATE(C64,"_",D64),'Download meinH4all'!A:B,2,0))</f>
        <v>wJA-LL-RNT</v>
      </c>
      <c r="F64" s="15">
        <f>IF(ISNA(VLOOKUP(E64,Umsetzung!G:H,2,0)=TRUE),1,VLOOKUP(E64,Umsetzung!G:H,2,0))</f>
        <v>7</v>
      </c>
      <c r="G64" s="21">
        <f>IF(ISNA(VLOOKUP(CONCATENATE(C64,"_",D64),'Download meinH4all'!A:C,3,0)=TRUE),0,VLOOKUP(CONCATENATE(C64,"_",D64),'Download meinH4all'!A:C,3,0))</f>
        <v>2</v>
      </c>
      <c r="H64" s="15">
        <f t="shared" si="5"/>
        <v>68</v>
      </c>
      <c r="I64" s="15" t="str">
        <f>VLOOKUP(LEFT(A64,3),Umsetzung!C:E,3,0)</f>
        <v>wJB</v>
      </c>
      <c r="J64" s="15" t="str">
        <f>IF(ISNA(VLOOKUP(CONCATENATE(C64,"_",I64),'Download meinH4all'!A:B,2,0)=TRUE),"",VLOOKUP(CONCATENATE(C64,"_",I64),'Download meinH4all'!A:B,2,0))</f>
        <v/>
      </c>
      <c r="K64" s="15">
        <f>IF(ISNA(VLOOKUP(J64,Umsetzung!G:H,2,0)=TRUE),1,VLOOKUP(J64,Umsetzung!G:H,2,0))</f>
        <v>1</v>
      </c>
      <c r="L64" s="21">
        <f>IF(ISNA(VLOOKUP(CONCATENATE(C64,"_",I64),'Download meinH4all'!A:C,3,0)=TRUE),0,VLOOKUP(CONCATENATE(C64,"_",I64),'Download meinH4all'!A:C,3,0))</f>
        <v>0</v>
      </c>
      <c r="M64" s="15">
        <f t="shared" si="6"/>
        <v>0</v>
      </c>
      <c r="N64" s="15">
        <f t="shared" si="7"/>
        <v>68</v>
      </c>
      <c r="O64" s="15">
        <f t="shared" si="9"/>
        <v>11</v>
      </c>
      <c r="P64">
        <v>2</v>
      </c>
    </row>
    <row r="65" spans="1:25" x14ac:dyDescent="0.3">
      <c r="A65" s="15" t="s">
        <v>50</v>
      </c>
      <c r="B65" s="15">
        <v>21440</v>
      </c>
      <c r="C65" s="15" t="str">
        <f>VLOOKUP(B65,Vereine!A:C,3,0)</f>
        <v>SG Neuthard/Büchenau</v>
      </c>
      <c r="D65" s="15" t="str">
        <f>VLOOKUP(LEFT(A65,3),Umsetzung!C:E,2,0)</f>
        <v>wJA</v>
      </c>
      <c r="E65" s="36" t="s">
        <v>260</v>
      </c>
      <c r="F65" s="15">
        <f>IF(ISNA(VLOOKUP(E65,Umsetzung!G:H,2,0)=TRUE),1,VLOOKUP(E65,Umsetzung!G:H,2,0))</f>
        <v>7</v>
      </c>
      <c r="G65" s="37">
        <v>2</v>
      </c>
      <c r="H65" s="15">
        <f t="shared" si="5"/>
        <v>68</v>
      </c>
      <c r="I65" s="15" t="str">
        <f>VLOOKUP(LEFT(A65,3),Umsetzung!C:E,3,0)</f>
        <v>wJB</v>
      </c>
      <c r="J65" s="15" t="str">
        <f>IF(ISNA(VLOOKUP(CONCATENATE(C65,"_",I65),'Download meinH4all'!A:B,2,0)=TRUE),"",VLOOKUP(CONCATENATE(C65,"_",I65),'Download meinH4all'!A:B,2,0))</f>
        <v/>
      </c>
      <c r="K65" s="15">
        <f>IF(ISNA(VLOOKUP(J65,Umsetzung!G:H,2,0)=TRUE),1,VLOOKUP(J65,Umsetzung!G:H,2,0))</f>
        <v>1</v>
      </c>
      <c r="L65" s="21">
        <f>IF(ISNA(VLOOKUP(CONCATENATE(C65,"_",I65),'Download meinH4all'!A:C,3,0)=TRUE),0,VLOOKUP(CONCATENATE(C65,"_",I65),'Download meinH4all'!A:C,3,0))</f>
        <v>0</v>
      </c>
      <c r="M65" s="15">
        <f t="shared" si="6"/>
        <v>0</v>
      </c>
      <c r="N65" s="15">
        <f t="shared" si="7"/>
        <v>68</v>
      </c>
      <c r="O65" s="15">
        <f t="shared" si="9"/>
        <v>11</v>
      </c>
      <c r="P65">
        <v>3</v>
      </c>
    </row>
    <row r="66" spans="1:25" x14ac:dyDescent="0.3">
      <c r="A66" s="15" t="s">
        <v>50</v>
      </c>
      <c r="B66" s="15">
        <v>24215</v>
      </c>
      <c r="C66" s="15" t="str">
        <f>VLOOKUP(B66,Vereine!A:C,3,0)</f>
        <v>JSG Ilvesheim/Ladenburg</v>
      </c>
      <c r="D66" s="15" t="str">
        <f>VLOOKUP(LEFT(A66,3),Umsetzung!C:E,2,0)</f>
        <v>wJA</v>
      </c>
      <c r="E66" s="15" t="str">
        <f>IF(ISNA(VLOOKUP(CONCATENATE(C66,"_",D66),'Download meinH4all'!A:B,2,0)=TRUE),"",VLOOKUP(CONCATENATE(C66,"_",D66),'Download meinH4all'!A:B,2,0))</f>
        <v/>
      </c>
      <c r="F66" s="15">
        <f>IF(ISNA(VLOOKUP(E66,Umsetzung!G:H,2,0)=TRUE),1,VLOOKUP(E66,Umsetzung!G:H,2,0))</f>
        <v>1</v>
      </c>
      <c r="G66" s="21">
        <f>IF(ISNA(VLOOKUP(CONCATENATE(C66,"_",D66),'Download meinH4all'!A:C,3,0)=TRUE),0,VLOOKUP(CONCATENATE(C66,"_",D66),'Download meinH4all'!A:C,3,0))</f>
        <v>0</v>
      </c>
      <c r="H66" s="15">
        <f t="shared" ref="H66:H88" si="10">+(F66-IF(G66=0,1,0))*$Q$1-G66</f>
        <v>0</v>
      </c>
      <c r="I66" s="15" t="str">
        <f>VLOOKUP(LEFT(A66,3),Umsetzung!C:E,3,0)</f>
        <v>wJB</v>
      </c>
      <c r="J66" s="15" t="str">
        <f>IF(ISNA(VLOOKUP(CONCATENATE(C66,"_",I66),'Download meinH4all'!A:B,2,0)=TRUE),"",VLOOKUP(CONCATENATE(C66,"_",I66),'Download meinH4all'!A:B,2,0))</f>
        <v>wJB-BzL1</v>
      </c>
      <c r="K66" s="15">
        <f>IF(ISNA(VLOOKUP(J66,Umsetzung!G:H,2,0)=TRUE),1,VLOOKUP(J66,Umsetzung!G:H,2,0))</f>
        <v>6</v>
      </c>
      <c r="L66" s="21">
        <f>IF(ISNA(VLOOKUP(CONCATENATE(C66,"_",I66),'Download meinH4all'!A:C,3,0)=TRUE),0,VLOOKUP(CONCATENATE(C66,"_",I66),'Download meinH4all'!A:C,3,0))</f>
        <v>1</v>
      </c>
      <c r="M66" s="15">
        <f t="shared" ref="M66:M88" si="11">+(K66-IF(L66=0,1,0))*$Q$1-L66</f>
        <v>59</v>
      </c>
      <c r="N66" s="15">
        <f t="shared" ref="N66:N88" si="12">+M66+H66</f>
        <v>59</v>
      </c>
      <c r="O66" s="15">
        <f t="shared" si="9"/>
        <v>13</v>
      </c>
      <c r="P66">
        <v>1</v>
      </c>
    </row>
    <row r="67" spans="1:25" x14ac:dyDescent="0.3">
      <c r="A67" s="24" t="s">
        <v>51</v>
      </c>
      <c r="B67" s="24">
        <v>24063</v>
      </c>
      <c r="C67" s="24" t="str">
        <f>VLOOKUP(B67,Vereine!A:C,3,0)</f>
        <v>TSG Ketsch</v>
      </c>
      <c r="D67" s="24" t="str">
        <f>VLOOKUP(LEFT(A67,3),Umsetzung!C:E,2,0)</f>
        <v>wJB</v>
      </c>
      <c r="E67" s="24" t="str">
        <f>IF(ISNA(VLOOKUP(CONCATENATE(C67,"_",D67),'Download meinH4all'!A:B,2,0)=TRUE),"",VLOOKUP(CONCATENATE(C67,"_",D67),'Download meinH4all'!A:B,2,0))</f>
        <v>wJB-BL</v>
      </c>
      <c r="F67" s="24">
        <f>IF(ISNA(VLOOKUP(E67,Umsetzung!G:H,2,0)=TRUE),1,VLOOKUP(E67,Umsetzung!G:H,2,0))</f>
        <v>8</v>
      </c>
      <c r="G67" s="25">
        <f>IF(ISNA(VLOOKUP(CONCATENATE(C67,"_",D67),'Download meinH4all'!A:C,3,0)=TRUE),0,VLOOKUP(CONCATENATE(C67,"_",D67),'Download meinH4all'!A:C,3,0))</f>
        <v>4</v>
      </c>
      <c r="H67" s="24">
        <f t="shared" si="10"/>
        <v>76</v>
      </c>
      <c r="I67" s="24" t="str">
        <f>VLOOKUP(LEFT(A67,3),Umsetzung!C:E,3,0)</f>
        <v>wJC</v>
      </c>
      <c r="J67" s="24" t="str">
        <f>IF(ISNA(VLOOKUP(CONCATENATE(C67,"_",I67),'Download meinH4all'!A:B,2,0)=TRUE),"",VLOOKUP(CONCATENATE(C67,"_",I67),'Download meinH4all'!A:B,2,0))</f>
        <v>wJC-BL</v>
      </c>
      <c r="K67" s="24">
        <f>IF(ISNA(VLOOKUP(J67,Umsetzung!G:H,2,0)=TRUE),1,VLOOKUP(J67,Umsetzung!G:H,2,0))</f>
        <v>8</v>
      </c>
      <c r="L67" s="25">
        <f>IF(ISNA(VLOOKUP(CONCATENATE(C67,"_",I67),'Download meinH4all'!A:C,3,0)=TRUE),0,VLOOKUP(CONCATENATE(C67,"_",I67),'Download meinH4all'!A:C,3,0))</f>
        <v>4</v>
      </c>
      <c r="M67" s="24">
        <f t="shared" si="11"/>
        <v>76</v>
      </c>
      <c r="N67" s="24">
        <f t="shared" si="12"/>
        <v>152</v>
      </c>
      <c r="O67" s="24">
        <f t="shared" ref="O67:O75" si="13">RANK(N67,$N$67:$N$75)</f>
        <v>1</v>
      </c>
      <c r="P67">
        <v>1</v>
      </c>
      <c r="S67" s="7"/>
      <c r="U67" s="7"/>
      <c r="W67" s="7"/>
      <c r="Y67" s="7"/>
    </row>
    <row r="68" spans="1:25" x14ac:dyDescent="0.3">
      <c r="A68" s="24" t="s">
        <v>51</v>
      </c>
      <c r="B68" s="24">
        <v>22020</v>
      </c>
      <c r="C68" s="24" t="str">
        <f>VLOOKUP(B68,Vereine!A:C,3,0)</f>
        <v>TV Sinsheim</v>
      </c>
      <c r="D68" s="24" t="str">
        <f>VLOOKUP(LEFT(A68,3),Umsetzung!C:E,2,0)</f>
        <v>wJB</v>
      </c>
      <c r="E68" s="24" t="str">
        <f>IF(ISNA(VLOOKUP(CONCATENATE(C68,"_",D68),'Download meinH4all'!A:B,2,0)=TRUE),"",VLOOKUP(CONCATENATE(C68,"_",D68),'Download meinH4all'!A:B,2,0))</f>
        <v>wJB-BL</v>
      </c>
      <c r="F68" s="24">
        <f>IF(ISNA(VLOOKUP(E68,Umsetzung!G:H,2,0)=TRUE),1,VLOOKUP(E68,Umsetzung!G:H,2,0))</f>
        <v>8</v>
      </c>
      <c r="G68" s="25">
        <f>IF(ISNA(VLOOKUP(CONCATENATE(C68,"_",D68),'Download meinH4all'!A:C,3,0)=TRUE),0,VLOOKUP(CONCATENATE(C68,"_",D68),'Download meinH4all'!A:C,3,0))</f>
        <v>3</v>
      </c>
      <c r="H68" s="24">
        <f t="shared" si="10"/>
        <v>77</v>
      </c>
      <c r="I68" s="24" t="str">
        <f>VLOOKUP(LEFT(A68,3),Umsetzung!C:E,3,0)</f>
        <v>wJC</v>
      </c>
      <c r="J68" s="24" t="str">
        <f>IF(ISNA(VLOOKUP(CONCATENATE(C68,"_",I68),'Download meinH4all'!A:B,2,0)=TRUE),"",VLOOKUP(CONCATENATE(C68,"_",I68),'Download meinH4all'!A:B,2,0))</f>
        <v>wJC-BL</v>
      </c>
      <c r="K68" s="24">
        <f>IF(ISNA(VLOOKUP(J68,Umsetzung!G:H,2,0)=TRUE),1,VLOOKUP(J68,Umsetzung!G:H,2,0))</f>
        <v>8</v>
      </c>
      <c r="L68" s="25">
        <f>IF(ISNA(VLOOKUP(CONCATENATE(C68,"_",I68),'Download meinH4all'!A:C,3,0)=TRUE),0,VLOOKUP(CONCATENATE(C68,"_",I68),'Download meinH4all'!A:C,3,0))</f>
        <v>10</v>
      </c>
      <c r="M68" s="24">
        <f t="shared" si="11"/>
        <v>70</v>
      </c>
      <c r="N68" s="24">
        <f t="shared" si="12"/>
        <v>147</v>
      </c>
      <c r="O68" s="24">
        <f t="shared" si="13"/>
        <v>2</v>
      </c>
      <c r="P68">
        <v>2</v>
      </c>
    </row>
    <row r="69" spans="1:25" x14ac:dyDescent="0.3">
      <c r="A69" s="24" t="s">
        <v>51</v>
      </c>
      <c r="B69" s="24">
        <v>23389</v>
      </c>
      <c r="C69" s="24" t="str">
        <f>VLOOKUP(B69,Vereine!A:C,3,0)</f>
        <v>SG Eggenstein-Leopoldshafen</v>
      </c>
      <c r="D69" s="24" t="str">
        <f>VLOOKUP(LEFT(A69,3),Umsetzung!C:E,2,0)</f>
        <v>wJB</v>
      </c>
      <c r="E69" s="36" t="s">
        <v>261</v>
      </c>
      <c r="F69" s="24">
        <f>IF(ISNA(VLOOKUP(E69,Umsetzung!G:H,2,0)=TRUE),1,VLOOKUP(E69,Umsetzung!G:H,2,0))</f>
        <v>7</v>
      </c>
      <c r="G69" s="37">
        <v>1</v>
      </c>
      <c r="H69" s="24">
        <f t="shared" si="10"/>
        <v>69</v>
      </c>
      <c r="I69" s="24" t="str">
        <f>VLOOKUP(LEFT(A69,3),Umsetzung!C:E,3,0)</f>
        <v>wJC</v>
      </c>
      <c r="J69" s="36" t="s">
        <v>52</v>
      </c>
      <c r="K69" s="24">
        <f>IF(ISNA(VLOOKUP(J69,Umsetzung!G:H,2,0)=TRUE),1,VLOOKUP(J69,Umsetzung!G:H,2,0))</f>
        <v>8</v>
      </c>
      <c r="L69" s="37">
        <v>3</v>
      </c>
      <c r="M69" s="24">
        <f t="shared" si="11"/>
        <v>77</v>
      </c>
      <c r="N69" s="24">
        <f t="shared" si="12"/>
        <v>146</v>
      </c>
      <c r="O69" s="24">
        <f t="shared" si="13"/>
        <v>3</v>
      </c>
      <c r="P69">
        <v>2</v>
      </c>
    </row>
    <row r="70" spans="1:25" x14ac:dyDescent="0.3">
      <c r="A70" s="24" t="s">
        <v>51</v>
      </c>
      <c r="B70" s="24">
        <v>22417</v>
      </c>
      <c r="C70" s="24" t="str">
        <f>VLOOKUP(B70,Vereine!A:C,3,0)</f>
        <v>JSG Heidelberg</v>
      </c>
      <c r="D70" s="24" t="str">
        <f>VLOOKUP(LEFT(A70,3),Umsetzung!C:E,2,0)</f>
        <v>wJB</v>
      </c>
      <c r="E70" s="24" t="str">
        <f>IF(ISNA(VLOOKUP(CONCATENATE(C70,"_",D70),'Download meinH4all'!A:B,2,0)=TRUE),"",VLOOKUP(CONCATENATE(C70,"_",D70),'Download meinH4all'!A:B,2,0))</f>
        <v>wJB-LL-RNT</v>
      </c>
      <c r="F70" s="24">
        <f>IF(ISNA(VLOOKUP(E70,Umsetzung!G:H,2,0)=TRUE),1,VLOOKUP(E70,Umsetzung!G:H,2,0))</f>
        <v>7</v>
      </c>
      <c r="G70" s="25">
        <f>IF(ISNA(VLOOKUP(CONCATENATE(C70,"_",D70),'Download meinH4all'!A:C,3,0)=TRUE),0,VLOOKUP(CONCATENATE(C70,"_",D70),'Download meinH4all'!A:C,3,0))</f>
        <v>1</v>
      </c>
      <c r="H70" s="24">
        <f t="shared" si="10"/>
        <v>69</v>
      </c>
      <c r="I70" s="24" t="str">
        <f>VLOOKUP(LEFT(A70,3),Umsetzung!C:E,3,0)</f>
        <v>wJC</v>
      </c>
      <c r="J70" s="24" t="str">
        <f>IF(ISNA(VLOOKUP(CONCATENATE(C70,"_",I70),'Download meinH4all'!A:B,2,0)=TRUE),"",VLOOKUP(CONCATENATE(C70,"_",I70),'Download meinH4all'!A:B,2,0))</f>
        <v>wJC-BL</v>
      </c>
      <c r="K70" s="24">
        <f>IF(ISNA(VLOOKUP(J70,Umsetzung!G:H,2,0)=TRUE),1,VLOOKUP(J70,Umsetzung!G:H,2,0))</f>
        <v>8</v>
      </c>
      <c r="L70" s="25">
        <f>IF(ISNA(VLOOKUP(CONCATENATE(C70,"_",I70),'Download meinH4all'!A:C,3,0)=TRUE),0,VLOOKUP(CONCATENATE(C70,"_",I70),'Download meinH4all'!A:C,3,0))</f>
        <v>6</v>
      </c>
      <c r="M70" s="24">
        <f t="shared" si="11"/>
        <v>74</v>
      </c>
      <c r="N70" s="24">
        <f t="shared" si="12"/>
        <v>143</v>
      </c>
      <c r="O70" s="24">
        <f t="shared" si="13"/>
        <v>4</v>
      </c>
      <c r="P70">
        <v>1</v>
      </c>
    </row>
    <row r="71" spans="1:25" x14ac:dyDescent="0.3">
      <c r="A71" s="24" t="s">
        <v>51</v>
      </c>
      <c r="B71" s="24">
        <v>23277</v>
      </c>
      <c r="C71" s="24" t="str">
        <f>VLOOKUP(B71,Vereine!A:C,3,0)</f>
        <v>HSG Walzbachtal</v>
      </c>
      <c r="D71" s="24" t="str">
        <f>VLOOKUP(LEFT(A71,3),Umsetzung!C:E,2,0)</f>
        <v>wJB</v>
      </c>
      <c r="E71" s="24" t="str">
        <f>IF(ISNA(VLOOKUP(CONCATENATE(C71,"_",D71),'Download meinH4all'!A:B,2,0)=TRUE),"",VLOOKUP(CONCATENATE(C71,"_",D71),'Download meinH4all'!A:B,2,0))</f>
        <v>wJB-LL-AES</v>
      </c>
      <c r="F71" s="24">
        <f>IF(ISNA(VLOOKUP(E71,Umsetzung!G:H,2,0)=TRUE),1,VLOOKUP(E71,Umsetzung!G:H,2,0))</f>
        <v>7</v>
      </c>
      <c r="G71" s="25">
        <f>IF(ISNA(VLOOKUP(CONCATENATE(C71,"_",D71),'Download meinH4all'!A:C,3,0)=TRUE),0,VLOOKUP(CONCATENATE(C71,"_",D71),'Download meinH4all'!A:C,3,0))</f>
        <v>2</v>
      </c>
      <c r="H71" s="24">
        <f t="shared" si="10"/>
        <v>68</v>
      </c>
      <c r="I71" s="24" t="str">
        <f>VLOOKUP(LEFT(A71,3),Umsetzung!C:E,3,0)</f>
        <v>wJC</v>
      </c>
      <c r="J71" s="24" t="str">
        <f>IF(ISNA(VLOOKUP(CONCATENATE(C71,"_",I71),'Download meinH4all'!A:B,2,0)=TRUE),"",VLOOKUP(CONCATENATE(C71,"_",I71),'Download meinH4all'!A:B,2,0))</f>
        <v>wJC-BL</v>
      </c>
      <c r="K71" s="24">
        <f>IF(ISNA(VLOOKUP(J71,Umsetzung!G:H,2,0)=TRUE),1,VLOOKUP(J71,Umsetzung!G:H,2,0))</f>
        <v>8</v>
      </c>
      <c r="L71" s="25">
        <f>IF(ISNA(VLOOKUP(CONCATENATE(C71,"_",I71),'Download meinH4all'!A:C,3,0)=TRUE),0,VLOOKUP(CONCATENATE(C71,"_",I71),'Download meinH4all'!A:C,3,0))</f>
        <v>9</v>
      </c>
      <c r="M71" s="24">
        <f t="shared" si="11"/>
        <v>71</v>
      </c>
      <c r="N71" s="24">
        <f t="shared" si="12"/>
        <v>139</v>
      </c>
      <c r="O71" s="24">
        <f t="shared" si="13"/>
        <v>5</v>
      </c>
      <c r="P71">
        <v>1</v>
      </c>
    </row>
    <row r="72" spans="1:25" x14ac:dyDescent="0.3">
      <c r="A72" s="24" t="s">
        <v>51</v>
      </c>
      <c r="B72" s="24">
        <v>24083</v>
      </c>
      <c r="C72" s="24" t="str">
        <f>VLOOKUP(B72,Vereine!A:C,3,0)</f>
        <v>HG Oftersheim/Schwetzingen</v>
      </c>
      <c r="D72" s="24" t="str">
        <f>VLOOKUP(LEFT(A72,3),Umsetzung!C:E,2,0)</f>
        <v>wJB</v>
      </c>
      <c r="E72" s="24" t="str">
        <f>IF(ISNA(VLOOKUP(CONCATENATE(C72,"_",D72),'Download meinH4all'!A:B,2,0)=TRUE),"",VLOOKUP(CONCATENATE(C72,"_",D72),'Download meinH4all'!A:B,2,0))</f>
        <v>wJB-BL</v>
      </c>
      <c r="F72" s="24">
        <f>IF(ISNA(VLOOKUP(E72,Umsetzung!G:H,2,0)=TRUE),1,VLOOKUP(E72,Umsetzung!G:H,2,0))</f>
        <v>8</v>
      </c>
      <c r="G72" s="25">
        <f>IF(ISNA(VLOOKUP(CONCATENATE(C72,"_",D72),'Download meinH4all'!A:C,3,0)=TRUE),0,VLOOKUP(CONCATENATE(C72,"_",D72),'Download meinH4all'!A:C,3,0))</f>
        <v>7</v>
      </c>
      <c r="H72" s="24">
        <f t="shared" si="10"/>
        <v>73</v>
      </c>
      <c r="I72" s="24" t="str">
        <f>VLOOKUP(LEFT(A72,3),Umsetzung!C:E,3,0)</f>
        <v>wJC</v>
      </c>
      <c r="J72" s="24" t="str">
        <f>IF(ISNA(VLOOKUP(CONCATENATE(C72,"_",I72),'Download meinH4all'!A:B,2,0)=TRUE),"",VLOOKUP(CONCATENATE(C72,"_",I72),'Download meinH4all'!A:B,2,0))</f>
        <v>wJC-BzL1</v>
      </c>
      <c r="K72" s="24">
        <f>IF(ISNA(VLOOKUP(J72,Umsetzung!G:H,2,0)=TRUE),1,VLOOKUP(J72,Umsetzung!G:H,2,0))</f>
        <v>6</v>
      </c>
      <c r="L72" s="25">
        <f>IF(ISNA(VLOOKUP(CONCATENATE(C72,"_",I72),'Download meinH4all'!A:C,3,0)=TRUE),0,VLOOKUP(CONCATENATE(C72,"_",I72),'Download meinH4all'!A:C,3,0))</f>
        <v>4</v>
      </c>
      <c r="M72" s="24">
        <f t="shared" si="11"/>
        <v>56</v>
      </c>
      <c r="N72" s="24">
        <f t="shared" si="12"/>
        <v>129</v>
      </c>
      <c r="O72" s="24">
        <f t="shared" si="13"/>
        <v>6</v>
      </c>
      <c r="P72">
        <v>2</v>
      </c>
    </row>
    <row r="73" spans="1:25" x14ac:dyDescent="0.3">
      <c r="A73" s="24" t="s">
        <v>51</v>
      </c>
      <c r="B73" s="24">
        <v>22362</v>
      </c>
      <c r="C73" s="24" t="str">
        <f>VLOOKUP(B73,Vereine!A:C,3,0)</f>
        <v>SG Schwarzbachtal</v>
      </c>
      <c r="D73" s="24" t="str">
        <f>VLOOKUP(LEFT(A73,3),Umsetzung!C:E,2,0)</f>
        <v>wJB</v>
      </c>
      <c r="E73" s="24" t="str">
        <f>IF(ISNA(VLOOKUP(CONCATENATE(C73,"_",D73),'Download meinH4all'!A:B,2,0)=TRUE),"",VLOOKUP(CONCATENATE(C73,"_",D73),'Download meinH4all'!A:B,2,0))</f>
        <v>wJB-LL-RNT</v>
      </c>
      <c r="F73" s="24">
        <f>IF(ISNA(VLOOKUP(E73,Umsetzung!G:H,2,0)=TRUE),1,VLOOKUP(E73,Umsetzung!G:H,2,0))</f>
        <v>7</v>
      </c>
      <c r="G73" s="25">
        <f>IF(ISNA(VLOOKUP(CONCATENATE(C73,"_",D73),'Download meinH4all'!A:C,3,0)=TRUE),0,VLOOKUP(CONCATENATE(C73,"_",D73),'Download meinH4all'!A:C,3,0))</f>
        <v>6</v>
      </c>
      <c r="H73" s="24">
        <f t="shared" si="10"/>
        <v>64</v>
      </c>
      <c r="I73" s="24" t="str">
        <f>VLOOKUP(LEFT(A73,3),Umsetzung!C:E,3,0)</f>
        <v>wJC</v>
      </c>
      <c r="J73" s="24" t="str">
        <f>IF(ISNA(VLOOKUP(CONCATENATE(C73,"_",I73),'Download meinH4all'!A:B,2,0)=TRUE),"",VLOOKUP(CONCATENATE(C73,"_",I73),'Download meinH4all'!A:B,2,0))</f>
        <v>wJC-BzL1</v>
      </c>
      <c r="K73" s="24">
        <f>IF(ISNA(VLOOKUP(J73,Umsetzung!G:H,2,0)=TRUE),1,VLOOKUP(J73,Umsetzung!G:H,2,0))</f>
        <v>6</v>
      </c>
      <c r="L73" s="25">
        <f>IF(ISNA(VLOOKUP(CONCATENATE(C73,"_",I73),'Download meinH4all'!A:C,3,0)=TRUE),0,VLOOKUP(CONCATENATE(C73,"_",I73),'Download meinH4all'!A:C,3,0))</f>
        <v>2</v>
      </c>
      <c r="M73" s="24">
        <f t="shared" si="11"/>
        <v>58</v>
      </c>
      <c r="N73" s="24">
        <f t="shared" si="12"/>
        <v>122</v>
      </c>
      <c r="O73" s="24">
        <f t="shared" si="13"/>
        <v>7</v>
      </c>
      <c r="P73" s="38">
        <v>2</v>
      </c>
    </row>
    <row r="74" spans="1:25" x14ac:dyDescent="0.3">
      <c r="A74" s="24" t="s">
        <v>51</v>
      </c>
      <c r="B74" s="24">
        <v>25145</v>
      </c>
      <c r="C74" s="24" t="str">
        <f>VLOOKUP(B74,Vereine!A:C,3,0)</f>
        <v>TG 88 Pforzheim</v>
      </c>
      <c r="D74" s="24" t="str">
        <f>VLOOKUP(LEFT(A74,3),Umsetzung!C:E,2,0)</f>
        <v>wJB</v>
      </c>
      <c r="E74" s="36" t="s">
        <v>51</v>
      </c>
      <c r="F74" s="24">
        <f>IF(ISNA(VLOOKUP(E74,Umsetzung!G:H,2,0)=TRUE),1,VLOOKUP(E74,Umsetzung!G:H,2,0))</f>
        <v>8</v>
      </c>
      <c r="G74" s="37">
        <v>6</v>
      </c>
      <c r="H74" s="24">
        <f t="shared" si="10"/>
        <v>74</v>
      </c>
      <c r="I74" s="24" t="str">
        <f>VLOOKUP(LEFT(A74,3),Umsetzung!C:E,3,0)</f>
        <v>wJC</v>
      </c>
      <c r="J74" s="24" t="str">
        <f>IF(ISNA(VLOOKUP(CONCATENATE(C74,"_",I74),'Download meinH4all'!A:B,2,0)=TRUE),"",VLOOKUP(CONCATENATE(C74,"_",I74),'Download meinH4all'!A:B,2,0))</f>
        <v/>
      </c>
      <c r="K74" s="24">
        <f>IF(ISNA(VLOOKUP(J74,Umsetzung!G:H,2,0)=TRUE),1,VLOOKUP(J74,Umsetzung!G:H,2,0))</f>
        <v>1</v>
      </c>
      <c r="L74" s="25">
        <f>IF(ISNA(VLOOKUP(CONCATENATE(C74,"_",I74),'Download meinH4all'!A:C,3,0)=TRUE),0,VLOOKUP(CONCATENATE(C74,"_",I74),'Download meinH4all'!A:C,3,0))</f>
        <v>0</v>
      </c>
      <c r="M74" s="24">
        <f t="shared" si="11"/>
        <v>0</v>
      </c>
      <c r="N74" s="24">
        <f t="shared" si="12"/>
        <v>74</v>
      </c>
      <c r="O74" s="24">
        <f t="shared" si="13"/>
        <v>8</v>
      </c>
      <c r="P74" s="38">
        <v>1</v>
      </c>
    </row>
    <row r="75" spans="1:25" x14ac:dyDescent="0.3">
      <c r="A75" s="24" t="s">
        <v>51</v>
      </c>
      <c r="B75" s="24">
        <v>24242</v>
      </c>
      <c r="C75" s="24" t="s">
        <v>173</v>
      </c>
      <c r="D75" s="24" t="str">
        <f>VLOOKUP(LEFT(A75,3),Umsetzung!C:E,2,0)</f>
        <v>wJB</v>
      </c>
      <c r="E75" s="24" t="str">
        <f>IF(ISNA(VLOOKUP(CONCATENATE(C75,"_",D75),'Download meinH4all'!A:B,2,0)=TRUE),"",VLOOKUP(CONCATENATE(C75,"_",D75),'Download meinH4all'!A:B,2,0))</f>
        <v/>
      </c>
      <c r="F75" s="24">
        <f>IF(ISNA(VLOOKUP(E75,Umsetzung!G:H,2,0)=TRUE),1,VLOOKUP(E75,Umsetzung!G:H,2,0))</f>
        <v>1</v>
      </c>
      <c r="G75" s="25">
        <f>IF(ISNA(VLOOKUP(CONCATENATE(C75,"_",D75),'Download meinH4all'!A:C,3,0)=TRUE),0,VLOOKUP(CONCATENATE(C75,"_",D75),'Download meinH4all'!A:C,3,0))</f>
        <v>0</v>
      </c>
      <c r="H75" s="24">
        <f t="shared" si="10"/>
        <v>0</v>
      </c>
      <c r="I75" s="24" t="str">
        <f>VLOOKUP(LEFT(A75,3),Umsetzung!C:E,3,0)</f>
        <v>wJC</v>
      </c>
      <c r="J75" s="24" t="str">
        <f>IF(ISNA(VLOOKUP(CONCATENATE(C75,"_",I75),'Download meinH4all'!A:B,2,0)=TRUE),"",VLOOKUP(CONCATENATE(C75,"_",I75),'Download meinH4all'!A:B,2,0))</f>
        <v>wJC-BzL2</v>
      </c>
      <c r="K75" s="24">
        <f>IF(ISNA(VLOOKUP(J75,Umsetzung!G:H,2,0)=TRUE),1,VLOOKUP(J75,Umsetzung!G:H,2,0))</f>
        <v>5</v>
      </c>
      <c r="L75" s="25">
        <f>IF(ISNA(VLOOKUP(CONCATENATE(C75,"_",I75),'Download meinH4all'!A:C,3,0)=TRUE),0,VLOOKUP(CONCATENATE(C75,"_",I75),'Download meinH4all'!A:C,3,0))</f>
        <v>1</v>
      </c>
      <c r="M75" s="24">
        <f t="shared" si="11"/>
        <v>49</v>
      </c>
      <c r="N75" s="24">
        <f t="shared" si="12"/>
        <v>49</v>
      </c>
      <c r="O75" s="24">
        <f t="shared" si="13"/>
        <v>9</v>
      </c>
      <c r="P75">
        <v>1</v>
      </c>
    </row>
    <row r="76" spans="1:25" x14ac:dyDescent="0.3">
      <c r="A76" s="22" t="s">
        <v>52</v>
      </c>
      <c r="B76" s="22">
        <v>24242</v>
      </c>
      <c r="C76" s="22" t="str">
        <f>VLOOKUP(B76,Vereine!A:C,3,0)</f>
        <v>HC Mannheim-Vogelstang</v>
      </c>
      <c r="D76" s="22" t="str">
        <f>VLOOKUP(LEFT(A76,3),Umsetzung!C:E,2,0)</f>
        <v>wJC</v>
      </c>
      <c r="E76" s="22" t="str">
        <f>IF(ISNA(VLOOKUP(CONCATENATE(C76,"_",D76),'Download meinH4all'!A:B,2,0)=TRUE),"",VLOOKUP(CONCATENATE(C76,"_",D76),'Download meinH4all'!A:B,2,0))</f>
        <v>wJC-BL</v>
      </c>
      <c r="F76" s="22">
        <f>IF(ISNA(VLOOKUP(E76,Umsetzung!G:H,2,0)=TRUE),1,VLOOKUP(E76,Umsetzung!G:H,2,0))</f>
        <v>8</v>
      </c>
      <c r="G76" s="23">
        <f>IF(ISNA(VLOOKUP(CONCATENATE(C76,"_",D76),'Download meinH4all'!A:C,3,0)=TRUE),0,VLOOKUP(CONCATENATE(C76,"_",D76),'Download meinH4all'!A:C,3,0))</f>
        <v>1</v>
      </c>
      <c r="H76" s="22">
        <f t="shared" si="10"/>
        <v>79</v>
      </c>
      <c r="I76" s="22" t="str">
        <f>VLOOKUP(LEFT(A76,3),Umsetzung!C:E,3,0)</f>
        <v>wJD</v>
      </c>
      <c r="J76" s="22" t="str">
        <f>IF(ISNA(VLOOKUP(CONCATENATE(C76,"_",I76),'Download meinH4all'!A:B,2,0)=TRUE),"",VLOOKUP(CONCATENATE(C76,"_",I76),'Download meinH4all'!A:B,2,0))</f>
        <v>wJD-LL-RNT</v>
      </c>
      <c r="K76" s="22">
        <f>IF(ISNA(VLOOKUP(J76,Umsetzung!G:H,2,0)=TRUE),1,VLOOKUP(J76,Umsetzung!G:H,2,0))</f>
        <v>7</v>
      </c>
      <c r="L76" s="23">
        <f>IF(ISNA(VLOOKUP(CONCATENATE(C76,"_",I76),'Download meinH4all'!A:C,3,0)=TRUE),0,VLOOKUP(CONCATENATE(C76,"_",I76),'Download meinH4all'!A:C,3,0))</f>
        <v>2</v>
      </c>
      <c r="M76" s="22">
        <f t="shared" si="11"/>
        <v>68</v>
      </c>
      <c r="N76" s="22">
        <f t="shared" si="12"/>
        <v>147</v>
      </c>
      <c r="O76" s="22">
        <f t="shared" ref="O76:O88" si="14">RANK(N76,$N$76:$N$88)</f>
        <v>1</v>
      </c>
      <c r="P76">
        <v>1</v>
      </c>
      <c r="R76">
        <v>1</v>
      </c>
      <c r="T76">
        <f>SUMIF(P76:P88,R76,N76:N88)</f>
        <v>542</v>
      </c>
    </row>
    <row r="77" spans="1:25" x14ac:dyDescent="0.3">
      <c r="A77" s="22" t="s">
        <v>52</v>
      </c>
      <c r="B77" s="22">
        <v>24063</v>
      </c>
      <c r="C77" s="22" t="str">
        <f>VLOOKUP(B77,Vereine!A:C,3,0)</f>
        <v>TSG Ketsch</v>
      </c>
      <c r="D77" s="22" t="str">
        <f>VLOOKUP(LEFT(A77,3),Umsetzung!C:E,2,0)</f>
        <v>wJC</v>
      </c>
      <c r="E77" s="22" t="str">
        <f>IF(ISNA(VLOOKUP(CONCATENATE(C77,"_",D77),'Download meinH4all'!A:B,2,0)=TRUE),"",VLOOKUP(CONCATENATE(C77,"_",D77),'Download meinH4all'!A:B,2,0))</f>
        <v>wJC-BL</v>
      </c>
      <c r="F77" s="22">
        <f>IF(ISNA(VLOOKUP(E77,Umsetzung!G:H,2,0)=TRUE),1,VLOOKUP(E77,Umsetzung!G:H,2,0))</f>
        <v>8</v>
      </c>
      <c r="G77" s="23">
        <f>IF(ISNA(VLOOKUP(CONCATENATE(C77,"_",D77),'Download meinH4all'!A:C,3,0)=TRUE),0,VLOOKUP(CONCATENATE(C77,"_",D77),'Download meinH4all'!A:C,3,0))</f>
        <v>4</v>
      </c>
      <c r="H77" s="22">
        <f t="shared" si="10"/>
        <v>76</v>
      </c>
      <c r="I77" s="22" t="str">
        <f>VLOOKUP(LEFT(A77,3),Umsetzung!C:E,3,0)</f>
        <v>wJD</v>
      </c>
      <c r="J77" s="22" t="str">
        <f>IF(ISNA(VLOOKUP(CONCATENATE(C77,"_",I77),'Download meinH4all'!A:B,2,0)=TRUE),"",VLOOKUP(CONCATENATE(C77,"_",I77),'Download meinH4all'!A:B,2,0))</f>
        <v>wJD-LL-RNT</v>
      </c>
      <c r="K77" s="22">
        <f>IF(ISNA(VLOOKUP(J77,Umsetzung!G:H,2,0)=TRUE),1,VLOOKUP(J77,Umsetzung!G:H,2,0))</f>
        <v>7</v>
      </c>
      <c r="L77" s="23">
        <f>IF(ISNA(VLOOKUP(CONCATENATE(C77,"_",I77),'Download meinH4all'!A:C,3,0)=TRUE),0,VLOOKUP(CONCATENATE(C77,"_",I77),'Download meinH4all'!A:C,3,0))</f>
        <v>1</v>
      </c>
      <c r="M77" s="22">
        <f t="shared" si="11"/>
        <v>69</v>
      </c>
      <c r="N77" s="22">
        <f t="shared" si="12"/>
        <v>145</v>
      </c>
      <c r="O77" s="22">
        <f t="shared" si="14"/>
        <v>2</v>
      </c>
      <c r="P77">
        <v>2</v>
      </c>
      <c r="R77">
        <v>2</v>
      </c>
      <c r="T77">
        <f>SUMIF(P76:P88,R77,N76:N88)</f>
        <v>550</v>
      </c>
    </row>
    <row r="78" spans="1:25" x14ac:dyDescent="0.3">
      <c r="A78" s="22" t="s">
        <v>52</v>
      </c>
      <c r="B78" s="22">
        <v>23277</v>
      </c>
      <c r="C78" s="22" t="str">
        <f>VLOOKUP(B78,Vereine!A:C,3,0)</f>
        <v>HSG Walzbachtal</v>
      </c>
      <c r="D78" s="22" t="str">
        <f>VLOOKUP(LEFT(A78,3),Umsetzung!C:E,2,0)</f>
        <v>wJC</v>
      </c>
      <c r="E78" s="22" t="str">
        <f>IF(ISNA(VLOOKUP(CONCATENATE(C78,"_",D78),'Download meinH4all'!A:B,2,0)=TRUE),"",VLOOKUP(CONCATENATE(C78,"_",D78),'Download meinH4all'!A:B,2,0))</f>
        <v>wJC-BL</v>
      </c>
      <c r="F78" s="22">
        <f>IF(ISNA(VLOOKUP(E78,Umsetzung!G:H,2,0)=TRUE),1,VLOOKUP(E78,Umsetzung!G:H,2,0))</f>
        <v>8</v>
      </c>
      <c r="G78" s="23">
        <f>IF(ISNA(VLOOKUP(CONCATENATE(C78,"_",D78),'Download meinH4all'!A:C,3,0)=TRUE),0,VLOOKUP(CONCATENATE(C78,"_",D78),'Download meinH4all'!A:C,3,0))</f>
        <v>9</v>
      </c>
      <c r="H78" s="22">
        <f t="shared" si="10"/>
        <v>71</v>
      </c>
      <c r="I78" s="22" t="str">
        <f>VLOOKUP(LEFT(A78,3),Umsetzung!C:E,3,0)</f>
        <v>wJD</v>
      </c>
      <c r="J78" s="22" t="str">
        <f>IF(ISNA(VLOOKUP(CONCATENATE(C78,"_",I78),'Download meinH4all'!A:B,2,0)=TRUE),"",VLOOKUP(CONCATENATE(C78,"_",I78),'Download meinH4all'!A:B,2,0))</f>
        <v>wJD-LL-AES</v>
      </c>
      <c r="K78" s="22">
        <f>IF(ISNA(VLOOKUP(J78,Umsetzung!G:H,2,0)=TRUE),1,VLOOKUP(J78,Umsetzung!G:H,2,0))</f>
        <v>7</v>
      </c>
      <c r="L78" s="23">
        <f>IF(ISNA(VLOOKUP(CONCATENATE(C78,"_",I78),'Download meinH4all'!A:C,3,0)=TRUE),0,VLOOKUP(CONCATENATE(C78,"_",I78),'Download meinH4all'!A:C,3,0))</f>
        <v>3</v>
      </c>
      <c r="M78" s="22">
        <f t="shared" si="11"/>
        <v>67</v>
      </c>
      <c r="N78" s="22">
        <f t="shared" si="12"/>
        <v>138</v>
      </c>
      <c r="O78" s="22">
        <f t="shared" si="14"/>
        <v>3</v>
      </c>
      <c r="P78">
        <v>3</v>
      </c>
      <c r="R78">
        <v>3</v>
      </c>
      <c r="T78">
        <f>SUMIF(P76:P88,R78,N76:N88)</f>
        <v>530</v>
      </c>
    </row>
    <row r="79" spans="1:25" x14ac:dyDescent="0.3">
      <c r="A79" s="22" t="s">
        <v>52</v>
      </c>
      <c r="B79" s="22">
        <v>23118</v>
      </c>
      <c r="C79" s="22" t="str">
        <f>VLOOKUP(B79,Vereine!A:C,3,0)</f>
        <v>Turnerschaft Durlach</v>
      </c>
      <c r="D79" s="22" t="str">
        <f>VLOOKUP(LEFT(A79,3),Umsetzung!C:E,2,0)</f>
        <v>wJC</v>
      </c>
      <c r="E79" s="22" t="str">
        <f>IF(ISNA(VLOOKUP(CONCATENATE(C79,"_",D79),'Download meinH4all'!A:B,2,0)=TRUE),"",VLOOKUP(CONCATENATE(C79,"_",D79),'Download meinH4all'!A:B,2,0))</f>
        <v>wJC-BL</v>
      </c>
      <c r="F79" s="22">
        <f>IF(ISNA(VLOOKUP(E79,Umsetzung!G:H,2,0)=TRUE),1,VLOOKUP(E79,Umsetzung!G:H,2,0))</f>
        <v>8</v>
      </c>
      <c r="G79" s="23">
        <f>IF(ISNA(VLOOKUP(CONCATENATE(C79,"_",D79),'Download meinH4all'!A:C,3,0)=TRUE),0,VLOOKUP(CONCATENATE(C79,"_",D79),'Download meinH4all'!A:C,3,0))</f>
        <v>7</v>
      </c>
      <c r="H79" s="22">
        <f t="shared" si="10"/>
        <v>73</v>
      </c>
      <c r="I79" s="22" t="str">
        <f>VLOOKUP(LEFT(A79,3),Umsetzung!C:E,3,0)</f>
        <v>wJD</v>
      </c>
      <c r="J79" s="22" t="str">
        <f>IF(ISNA(VLOOKUP(CONCATENATE(C79,"_",I79),'Download meinH4all'!A:B,2,0)=TRUE),"",VLOOKUP(CONCATENATE(C79,"_",I79),'Download meinH4all'!A:B,2,0))</f>
        <v>wJD-LL-AES</v>
      </c>
      <c r="K79" s="22">
        <f>IF(ISNA(VLOOKUP(J79,Umsetzung!G:H,2,0)=TRUE),1,VLOOKUP(J79,Umsetzung!G:H,2,0))</f>
        <v>7</v>
      </c>
      <c r="L79" s="23">
        <f>IF(ISNA(VLOOKUP(CONCATENATE(C79,"_",I79),'Download meinH4all'!A:C,3,0)=TRUE),0,VLOOKUP(CONCATENATE(C79,"_",I79),'Download meinH4all'!A:C,3,0))</f>
        <v>6</v>
      </c>
      <c r="M79" s="22">
        <f t="shared" si="11"/>
        <v>64</v>
      </c>
      <c r="N79" s="22">
        <f t="shared" si="12"/>
        <v>137</v>
      </c>
      <c r="O79" s="22">
        <f t="shared" si="14"/>
        <v>4</v>
      </c>
      <c r="P79">
        <v>2</v>
      </c>
    </row>
    <row r="80" spans="1:25" x14ac:dyDescent="0.3">
      <c r="A80" s="22" t="s">
        <v>52</v>
      </c>
      <c r="B80" s="22">
        <v>23389</v>
      </c>
      <c r="C80" s="22" t="str">
        <f>VLOOKUP(B80,Vereine!A:C,3,0)</f>
        <v>SG Eggenstein-Leopoldshafen</v>
      </c>
      <c r="D80" s="22" t="str">
        <f>VLOOKUP(LEFT(A80,3),Umsetzung!C:E,2,0)</f>
        <v>wJC</v>
      </c>
      <c r="E80" s="36" t="s">
        <v>52</v>
      </c>
      <c r="F80" s="22">
        <f>IF(ISNA(VLOOKUP(E80,Umsetzung!G:H,2,0)=TRUE),1,VLOOKUP(E80,Umsetzung!G:H,2,0))</f>
        <v>8</v>
      </c>
      <c r="G80" s="37">
        <v>3</v>
      </c>
      <c r="H80" s="22">
        <f t="shared" si="10"/>
        <v>77</v>
      </c>
      <c r="I80" s="22" t="str">
        <f>VLOOKUP(LEFT(A80,3),Umsetzung!C:E,3,0)</f>
        <v>wJD</v>
      </c>
      <c r="J80" s="36" t="s">
        <v>119</v>
      </c>
      <c r="K80" s="22">
        <f>IF(ISNA(VLOOKUP(J80,Umsetzung!G:H,2,0)=TRUE),1,VLOOKUP(J80,Umsetzung!G:H,2,0))</f>
        <v>6</v>
      </c>
      <c r="L80" s="37">
        <v>1</v>
      </c>
      <c r="M80" s="22">
        <f t="shared" si="11"/>
        <v>59</v>
      </c>
      <c r="N80" s="22">
        <f t="shared" si="12"/>
        <v>136</v>
      </c>
      <c r="O80" s="22">
        <f t="shared" si="14"/>
        <v>5</v>
      </c>
      <c r="P80" s="38">
        <v>2</v>
      </c>
    </row>
    <row r="81" spans="1:16" x14ac:dyDescent="0.3">
      <c r="A81" s="22" t="s">
        <v>52</v>
      </c>
      <c r="B81" s="22">
        <v>23122</v>
      </c>
      <c r="C81" s="22" t="str">
        <f>VLOOKUP(B81,Vereine!A:C,3,0)</f>
        <v>TSV Rintheim</v>
      </c>
      <c r="D81" s="22" t="str">
        <f>VLOOKUP(LEFT(A81,3),Umsetzung!C:E,2,0)</f>
        <v>wJC</v>
      </c>
      <c r="E81" s="22" t="str">
        <f>IF(ISNA(VLOOKUP(CONCATENATE(C81,"_",D81),'Download meinH4all'!A:B,2,0)=TRUE),"",VLOOKUP(CONCATENATE(C81,"_",D81),'Download meinH4all'!A:B,2,0))</f>
        <v>wJC-LL-AES</v>
      </c>
      <c r="F81" s="22">
        <f>IF(ISNA(VLOOKUP(E81,Umsetzung!G:H,2,0)=TRUE),1,VLOOKUP(E81,Umsetzung!G:H,2,0))</f>
        <v>7</v>
      </c>
      <c r="G81" s="23">
        <f>IF(ISNA(VLOOKUP(CONCATENATE(C81,"_",D81),'Download meinH4all'!A:C,3,0)=TRUE),0,VLOOKUP(CONCATENATE(C81,"_",D81),'Download meinH4all'!A:C,3,0))</f>
        <v>3</v>
      </c>
      <c r="H81" s="22">
        <f t="shared" si="10"/>
        <v>67</v>
      </c>
      <c r="I81" s="22" t="str">
        <f>VLOOKUP(LEFT(A81,3),Umsetzung!C:E,3,0)</f>
        <v>wJD</v>
      </c>
      <c r="J81" s="22" t="str">
        <f>IF(ISNA(VLOOKUP(CONCATENATE(C81,"_",I81),'Download meinH4all'!A:B,2,0)=TRUE),"",VLOOKUP(CONCATENATE(C81,"_",I81),'Download meinH4all'!A:B,2,0))</f>
        <v>wJD-LL-AES</v>
      </c>
      <c r="K81" s="22">
        <f>IF(ISNA(VLOOKUP(J81,Umsetzung!G:H,2,0)=TRUE),1,VLOOKUP(J81,Umsetzung!G:H,2,0))</f>
        <v>7</v>
      </c>
      <c r="L81" s="23">
        <f>IF(ISNA(VLOOKUP(CONCATENATE(C81,"_",I81),'Download meinH4all'!A:C,3,0)=TRUE),0,VLOOKUP(CONCATENATE(C81,"_",I81),'Download meinH4all'!A:C,3,0))</f>
        <v>2</v>
      </c>
      <c r="M81" s="22">
        <f t="shared" si="11"/>
        <v>68</v>
      </c>
      <c r="N81" s="22">
        <f t="shared" si="12"/>
        <v>135</v>
      </c>
      <c r="O81" s="22">
        <f t="shared" si="14"/>
        <v>6</v>
      </c>
      <c r="P81">
        <v>1</v>
      </c>
    </row>
    <row r="82" spans="1:16" x14ac:dyDescent="0.3">
      <c r="A82" s="22" t="s">
        <v>52</v>
      </c>
      <c r="B82" s="22">
        <v>23374</v>
      </c>
      <c r="C82" s="22" t="str">
        <f>VLOOKUP(B82,Vereine!A:C,3,0)</f>
        <v>HSG Ettlingen</v>
      </c>
      <c r="D82" s="22" t="str">
        <f>VLOOKUP(LEFT(A82,3),Umsetzung!C:E,2,0)</f>
        <v>wJC</v>
      </c>
      <c r="E82" s="22" t="str">
        <f>IF(ISNA(VLOOKUP(CONCATENATE(C82,"_",D82),'Download meinH4all'!A:B,2,0)=TRUE),"",VLOOKUP(CONCATENATE(C82,"_",D82),'Download meinH4all'!A:B,2,0))</f>
        <v>wJC-LL-AES</v>
      </c>
      <c r="F82" s="22">
        <f>IF(ISNA(VLOOKUP(E82,Umsetzung!G:H,2,0)=TRUE),1,VLOOKUP(E82,Umsetzung!G:H,2,0))</f>
        <v>7</v>
      </c>
      <c r="G82" s="23">
        <f>IF(ISNA(VLOOKUP(CONCATENATE(C82,"_",D82),'Download meinH4all'!A:C,3,0)=TRUE),0,VLOOKUP(CONCATENATE(C82,"_",D82),'Download meinH4all'!A:C,3,0))</f>
        <v>1</v>
      </c>
      <c r="H82" s="22">
        <f t="shared" si="10"/>
        <v>69</v>
      </c>
      <c r="I82" s="22" t="str">
        <f>VLOOKUP(LEFT(A82,3),Umsetzung!C:E,3,0)</f>
        <v>wJD</v>
      </c>
      <c r="J82" s="22" t="str">
        <f>IF(ISNA(VLOOKUP(CONCATENATE(C82,"_",I82),'Download meinH4all'!A:B,2,0)=TRUE),"",VLOOKUP(CONCATENATE(C82,"_",I82),'Download meinH4all'!A:B,2,0))</f>
        <v>wJD-LL-AES</v>
      </c>
      <c r="K82" s="22">
        <f>IF(ISNA(VLOOKUP(J82,Umsetzung!G:H,2,0)=TRUE),1,VLOOKUP(J82,Umsetzung!G:H,2,0))</f>
        <v>7</v>
      </c>
      <c r="L82" s="23">
        <f>IF(ISNA(VLOOKUP(CONCATENATE(C82,"_",I82),'Download meinH4all'!A:C,3,0)=TRUE),0,VLOOKUP(CONCATENATE(C82,"_",I82),'Download meinH4all'!A:C,3,0))</f>
        <v>5</v>
      </c>
      <c r="M82" s="22">
        <f t="shared" si="11"/>
        <v>65</v>
      </c>
      <c r="N82" s="22">
        <f t="shared" si="12"/>
        <v>134</v>
      </c>
      <c r="O82" s="22">
        <f t="shared" si="14"/>
        <v>7</v>
      </c>
      <c r="P82" s="38">
        <v>1</v>
      </c>
    </row>
    <row r="83" spans="1:16" x14ac:dyDescent="0.3">
      <c r="A83" s="22" t="s">
        <v>52</v>
      </c>
      <c r="B83" s="22">
        <v>25369</v>
      </c>
      <c r="C83" s="22" t="str">
        <f>VLOOKUP(B83,Vereine!A:C,3,0)</f>
        <v>WSG Ispringen-Pforzheim</v>
      </c>
      <c r="D83" s="22" t="str">
        <f>VLOOKUP(LEFT(A83,3),Umsetzung!C:E,2,0)</f>
        <v>wJC</v>
      </c>
      <c r="E83" s="36" t="s">
        <v>262</v>
      </c>
      <c r="F83" s="22">
        <f>IF(ISNA(VLOOKUP(E83,Umsetzung!G:H,2,0)=TRUE),1,VLOOKUP(E83,Umsetzung!G:H,2,0))</f>
        <v>7</v>
      </c>
      <c r="G83" s="37">
        <v>6</v>
      </c>
      <c r="H83" s="22">
        <f t="shared" si="10"/>
        <v>64</v>
      </c>
      <c r="I83" s="22" t="str">
        <f>VLOOKUP(LEFT(A83,3),Umsetzung!C:E,3,0)</f>
        <v>wJD</v>
      </c>
      <c r="J83" s="36" t="s">
        <v>263</v>
      </c>
      <c r="K83" s="22">
        <f>IF(ISNA(VLOOKUP(J83,Umsetzung!G:H,2,0)=TRUE),1,VLOOKUP(J83,Umsetzung!G:H,2,0))</f>
        <v>7</v>
      </c>
      <c r="L83" s="37">
        <v>1</v>
      </c>
      <c r="M83" s="22">
        <f t="shared" si="11"/>
        <v>69</v>
      </c>
      <c r="N83" s="22">
        <f t="shared" si="12"/>
        <v>133</v>
      </c>
      <c r="O83" s="22">
        <f t="shared" si="14"/>
        <v>8</v>
      </c>
      <c r="P83">
        <v>3</v>
      </c>
    </row>
    <row r="84" spans="1:16" x14ac:dyDescent="0.3">
      <c r="A84" s="22" t="s">
        <v>52</v>
      </c>
      <c r="B84" s="22">
        <v>24176</v>
      </c>
      <c r="C84" s="22" t="str">
        <f>VLOOKUP(B84,Vereine!A:C,3,0)</f>
        <v>SG Heddesheim</v>
      </c>
      <c r="D84" s="22" t="str">
        <f>VLOOKUP(LEFT(A84,3),Umsetzung!C:E,2,0)</f>
        <v>wJC</v>
      </c>
      <c r="E84" s="36" t="s">
        <v>52</v>
      </c>
      <c r="F84" s="22">
        <f>IF(ISNA(VLOOKUP(E84,Umsetzung!G:H,2,0)=TRUE),1,VLOOKUP(E84,Umsetzung!G:H,2,0))</f>
        <v>8</v>
      </c>
      <c r="G84" s="37">
        <v>2</v>
      </c>
      <c r="H84" s="22">
        <f t="shared" si="10"/>
        <v>78</v>
      </c>
      <c r="I84" s="22" t="str">
        <f>VLOOKUP(LEFT(A84,3),Umsetzung!C:E,3,0)</f>
        <v>wJD</v>
      </c>
      <c r="J84" s="36" t="s">
        <v>119</v>
      </c>
      <c r="K84" s="22">
        <f>IF(ISNA(VLOOKUP(J84,Umsetzung!G:H,2,0)=TRUE),1,VLOOKUP(J84,Umsetzung!G:H,2,0))</f>
        <v>6</v>
      </c>
      <c r="L84" s="37">
        <v>6</v>
      </c>
      <c r="M84" s="22">
        <f t="shared" si="11"/>
        <v>54</v>
      </c>
      <c r="N84" s="22">
        <f t="shared" si="12"/>
        <v>132</v>
      </c>
      <c r="O84" s="22">
        <f t="shared" si="14"/>
        <v>9</v>
      </c>
      <c r="P84">
        <v>3</v>
      </c>
    </row>
    <row r="85" spans="1:16" x14ac:dyDescent="0.3">
      <c r="A85" s="22" t="s">
        <v>52</v>
      </c>
      <c r="B85" s="22">
        <v>21102</v>
      </c>
      <c r="C85" s="22" t="str">
        <f>VLOOKUP(B85,Vereine!A:C,3,0)</f>
        <v>Rhein-Neckar Löwen</v>
      </c>
      <c r="D85" s="22" t="str">
        <f>VLOOKUP(LEFT(A85,3),Umsetzung!C:E,2,0)</f>
        <v>wJC</v>
      </c>
      <c r="E85" s="22" t="str">
        <f>IF(ISNA(VLOOKUP(CONCATENATE(C85,"_",D85),'Download meinH4all'!A:B,2,0)=TRUE),"",VLOOKUP(CONCATENATE(C85,"_",D85),'Download meinH4all'!A:B,2,0))</f>
        <v>wJC-LL-AES</v>
      </c>
      <c r="F85" s="22">
        <f>IF(ISNA(VLOOKUP(E85,Umsetzung!G:H,2,0)=TRUE),1,VLOOKUP(E85,Umsetzung!G:H,2,0))</f>
        <v>7</v>
      </c>
      <c r="G85" s="23">
        <f>IF(ISNA(VLOOKUP(CONCATENATE(C85,"_",D85),'Download meinH4all'!A:C,3,0)=TRUE),0,VLOOKUP(CONCATENATE(C85,"_",D85),'Download meinH4all'!A:C,3,0))</f>
        <v>4</v>
      </c>
      <c r="H85" s="22">
        <f t="shared" si="10"/>
        <v>66</v>
      </c>
      <c r="I85" s="22" t="str">
        <f>VLOOKUP(LEFT(A85,3),Umsetzung!C:E,3,0)</f>
        <v>wJD</v>
      </c>
      <c r="J85" s="22" t="str">
        <f>IF(ISNA(VLOOKUP(CONCATENATE(C85,"_",I85),'Download meinH4all'!A:B,2,0)=TRUE),"",VLOOKUP(CONCATENATE(C85,"_",I85),'Download meinH4all'!A:B,2,0))</f>
        <v>wJD-LL-AES</v>
      </c>
      <c r="K85" s="22">
        <f>IF(ISNA(VLOOKUP(J85,Umsetzung!G:H,2,0)=TRUE),1,VLOOKUP(J85,Umsetzung!G:H,2,0))</f>
        <v>7</v>
      </c>
      <c r="L85" s="23">
        <f>IF(ISNA(VLOOKUP(CONCATENATE(C85,"_",I85),'Download meinH4all'!A:C,3,0)=TRUE),0,VLOOKUP(CONCATENATE(C85,"_",I85),'Download meinH4all'!A:C,3,0))</f>
        <v>4</v>
      </c>
      <c r="M85" s="22">
        <f t="shared" si="11"/>
        <v>66</v>
      </c>
      <c r="N85" s="22">
        <f t="shared" si="12"/>
        <v>132</v>
      </c>
      <c r="O85" s="22">
        <f t="shared" si="14"/>
        <v>9</v>
      </c>
      <c r="P85">
        <v>2</v>
      </c>
    </row>
    <row r="86" spans="1:16" x14ac:dyDescent="0.3">
      <c r="A86" s="22" t="s">
        <v>52</v>
      </c>
      <c r="B86" s="22">
        <v>22430</v>
      </c>
      <c r="C86" s="22" t="str">
        <f>VLOOKUP(B86,Vereine!A:C,3,0)</f>
        <v>HSG Dielheim/Malschenberg</v>
      </c>
      <c r="D86" s="22" t="str">
        <f>VLOOKUP(LEFT(A86,3),Umsetzung!C:E,2,0)</f>
        <v>wJC</v>
      </c>
      <c r="E86" s="22" t="str">
        <f>IF(ISNA(VLOOKUP(CONCATENATE(C86,"_",D86),'Download meinH4all'!A:B,2,0)=TRUE),"",VLOOKUP(CONCATENATE(C86,"_",D86),'Download meinH4all'!A:B,2,0))</f>
        <v>wJC-BL</v>
      </c>
      <c r="F86" s="22">
        <f>IF(ISNA(VLOOKUP(E86,Umsetzung!G:H,2,0)=TRUE),1,VLOOKUP(E86,Umsetzung!G:H,2,0))</f>
        <v>8</v>
      </c>
      <c r="G86" s="23">
        <f>IF(ISNA(VLOOKUP(CONCATENATE(C86,"_",D86),'Download meinH4all'!A:C,3,0)=TRUE),0,VLOOKUP(CONCATENATE(C86,"_",D86),'Download meinH4all'!A:C,3,0))</f>
        <v>5</v>
      </c>
      <c r="H86" s="22">
        <f t="shared" si="10"/>
        <v>75</v>
      </c>
      <c r="I86" s="22" t="str">
        <f>VLOOKUP(LEFT(A86,3),Umsetzung!C:E,3,0)</f>
        <v>wJD</v>
      </c>
      <c r="J86" s="22" t="str">
        <f>IF(ISNA(VLOOKUP(CONCATENATE(C86,"_",I86),'Download meinH4all'!A:B,2,0)=TRUE),"",VLOOKUP(CONCATENATE(C86,"_",I86),'Download meinH4all'!A:B,2,0))</f>
        <v>wJD-BzL1</v>
      </c>
      <c r="K86" s="22">
        <f>IF(ISNA(VLOOKUP(J86,Umsetzung!G:H,2,0)=TRUE),1,VLOOKUP(J86,Umsetzung!G:H,2,0))</f>
        <v>6</v>
      </c>
      <c r="L86" s="23">
        <f>IF(ISNA(VLOOKUP(CONCATENATE(C86,"_",I86),'Download meinH4all'!A:C,3,0)=TRUE),0,VLOOKUP(CONCATENATE(C86,"_",I86),'Download meinH4all'!A:C,3,0))</f>
        <v>8</v>
      </c>
      <c r="M86" s="22">
        <f t="shared" si="11"/>
        <v>52</v>
      </c>
      <c r="N86" s="22">
        <f t="shared" si="12"/>
        <v>127</v>
      </c>
      <c r="O86" s="22">
        <f t="shared" si="14"/>
        <v>11</v>
      </c>
      <c r="P86" s="38">
        <v>3</v>
      </c>
    </row>
    <row r="87" spans="1:16" x14ac:dyDescent="0.3">
      <c r="A87" s="22" t="s">
        <v>52</v>
      </c>
      <c r="B87" s="22">
        <v>22050</v>
      </c>
      <c r="C87" s="22" t="str">
        <f>VLOOKUP(B87,Vereine!A:C,3,0)</f>
        <v>TSG Wiesloch</v>
      </c>
      <c r="D87" s="22" t="str">
        <f>VLOOKUP(LEFT(A87,3),Umsetzung!C:E,2,0)</f>
        <v>wJC</v>
      </c>
      <c r="E87" s="22" t="str">
        <f>IF(ISNA(VLOOKUP(CONCATENATE(C87,"_",D87),'Download meinH4all'!A:B,2,0)=TRUE),"",VLOOKUP(CONCATENATE(C87,"_",D87),'Download meinH4all'!A:B,2,0))</f>
        <v>wJC-BzL1</v>
      </c>
      <c r="F87" s="22">
        <f>IF(ISNA(VLOOKUP(E87,Umsetzung!G:H,2,0)=TRUE),1,VLOOKUP(E87,Umsetzung!G:H,2,0))</f>
        <v>6</v>
      </c>
      <c r="G87" s="23">
        <f>IF(ISNA(VLOOKUP(CONCATENATE(C87,"_",D87),'Download meinH4all'!A:C,3,0)=TRUE),0,VLOOKUP(CONCATENATE(C87,"_",D87),'Download meinH4all'!A:C,3,0))</f>
        <v>1</v>
      </c>
      <c r="H87" s="22">
        <f t="shared" si="10"/>
        <v>59</v>
      </c>
      <c r="I87" s="22" t="str">
        <f>VLOOKUP(LEFT(A87,3),Umsetzung!C:E,3,0)</f>
        <v>wJD</v>
      </c>
      <c r="J87" s="22" t="str">
        <f>IF(ISNA(VLOOKUP(CONCATENATE(C87,"_",I87),'Download meinH4all'!A:B,2,0)=TRUE),"",VLOOKUP(CONCATENATE(C87,"_",I87),'Download meinH4all'!A:B,2,0))</f>
        <v>wJD-LL-RNT</v>
      </c>
      <c r="K87" s="22">
        <f>IF(ISNA(VLOOKUP(J87,Umsetzung!G:H,2,0)=TRUE),1,VLOOKUP(J87,Umsetzung!G:H,2,0))</f>
        <v>7</v>
      </c>
      <c r="L87" s="23">
        <f>IF(ISNA(VLOOKUP(CONCATENATE(C87,"_",I87),'Download meinH4all'!A:C,3,0)=TRUE),0,VLOOKUP(CONCATENATE(C87,"_",I87),'Download meinH4all'!A:C,3,0))</f>
        <v>3</v>
      </c>
      <c r="M87" s="22">
        <f t="shared" si="11"/>
        <v>67</v>
      </c>
      <c r="N87" s="22">
        <f t="shared" si="12"/>
        <v>126</v>
      </c>
      <c r="O87" s="22">
        <f t="shared" si="14"/>
        <v>12</v>
      </c>
      <c r="P87">
        <v>1</v>
      </c>
    </row>
    <row r="88" spans="1:16" x14ac:dyDescent="0.3">
      <c r="A88" s="22" t="s">
        <v>52</v>
      </c>
      <c r="B88" s="22">
        <v>25145</v>
      </c>
      <c r="C88" s="22" t="str">
        <f>VLOOKUP(B88,Vereine!A:C,3,0)</f>
        <v>TG 88 Pforzheim</v>
      </c>
      <c r="D88" s="22" t="str">
        <f>VLOOKUP(LEFT(A88,3),Umsetzung!C:E,2,0)</f>
        <v>wJC</v>
      </c>
      <c r="E88" s="22" t="str">
        <f>IF(ISNA(VLOOKUP(CONCATENATE(C88,"_",D88),'Download meinH4all'!A:B,2,0)=TRUE),"",VLOOKUP(CONCATENATE(C88,"_",D88),'Download meinH4all'!A:B,2,0))</f>
        <v/>
      </c>
      <c r="F88" s="22">
        <f>IF(ISNA(VLOOKUP(E88,Umsetzung!G:H,2,0)=TRUE),1,VLOOKUP(E88,Umsetzung!G:H,2,0))</f>
        <v>1</v>
      </c>
      <c r="G88" s="23">
        <f>IF(ISNA(VLOOKUP(CONCATENATE(C88,"_",D88),'Download meinH4all'!A:C,3,0)=TRUE),0,VLOOKUP(CONCATENATE(C88,"_",D88),'Download meinH4all'!A:C,3,0))</f>
        <v>0</v>
      </c>
      <c r="H88" s="22">
        <f t="shared" si="10"/>
        <v>0</v>
      </c>
      <c r="I88" s="22" t="str">
        <f>VLOOKUP(LEFT(A88,3),Umsetzung!C:E,3,0)</f>
        <v>wJD</v>
      </c>
      <c r="J88" s="22" t="str">
        <f>IF(ISNA(VLOOKUP(CONCATENATE(C88,"_",I88),'Download meinH4all'!A:B,2,0)=TRUE),"",VLOOKUP(CONCATENATE(C88,"_",I88),'Download meinH4all'!A:B,2,0))</f>
        <v/>
      </c>
      <c r="K88" s="22">
        <f>IF(ISNA(VLOOKUP(J88,Umsetzung!G:H,2,0)=TRUE),1,VLOOKUP(J88,Umsetzung!G:H,2,0))</f>
        <v>1</v>
      </c>
      <c r="L88" s="23">
        <f>IF(ISNA(VLOOKUP(CONCATENATE(C88,"_",I88),'Download meinH4all'!A:C,3,0)=TRUE),0,VLOOKUP(CONCATENATE(C88,"_",I88),'Download meinH4all'!A:C,3,0))</f>
        <v>0</v>
      </c>
      <c r="M88" s="22">
        <f t="shared" si="11"/>
        <v>0</v>
      </c>
      <c r="N88" s="22">
        <f t="shared" si="12"/>
        <v>0</v>
      </c>
      <c r="O88" s="22">
        <f t="shared" si="14"/>
        <v>13</v>
      </c>
      <c r="P88">
        <v>3</v>
      </c>
    </row>
  </sheetData>
  <sheetProtection algorithmName="SHA-512" hashValue="sBuF90a9yE329xW7wQ+0+Lp7+9yRJ01h9NbV9AeEdajVoZfNLHCS80ElLtiK+HRchXjgxhB3+36e9hcPO0uxgQ==" saltValue="3Tf7K+0Zdz6NcfgeBf7ujA==" spinCount="100000" sheet="1" objects="1" scenarios="1"/>
  <autoFilter ref="A1:Q88" xr:uid="{48DE865F-48B9-40E6-B4CD-A43FE4A8AC92}"/>
  <sortState xmlns:xlrd2="http://schemas.microsoft.com/office/spreadsheetml/2017/richdata2" ref="A54:P66">
    <sortCondition ref="O54:O66"/>
  </sortState>
  <phoneticPr fontId="5" type="noConversion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3C135-D5CE-42A3-B784-7E018D0F2D00}">
  <dimension ref="A1:H29"/>
  <sheetViews>
    <sheetView workbookViewId="0"/>
  </sheetViews>
  <sheetFormatPr baseColWidth="10" defaultRowHeight="14.4" x14ac:dyDescent="0.3"/>
  <cols>
    <col min="2" max="2" width="32.44140625" bestFit="1" customWidth="1"/>
    <col min="5" max="5" width="35" bestFit="1" customWidth="1"/>
    <col min="8" max="8" width="35" bestFit="1" customWidth="1"/>
  </cols>
  <sheetData>
    <row r="1" spans="1:8" s="10" customFormat="1" x14ac:dyDescent="0.3">
      <c r="A1" s="10" t="s">
        <v>82</v>
      </c>
      <c r="B1" s="10" t="s">
        <v>48</v>
      </c>
      <c r="D1" s="10" t="s">
        <v>82</v>
      </c>
      <c r="E1" s="10" t="s">
        <v>83</v>
      </c>
      <c r="G1" s="10" t="s">
        <v>82</v>
      </c>
      <c r="H1" s="10" t="s">
        <v>49</v>
      </c>
    </row>
    <row r="3" spans="1:8" s="10" customFormat="1" x14ac:dyDescent="0.3">
      <c r="A3" s="10" t="s">
        <v>622</v>
      </c>
      <c r="B3" s="10" t="s">
        <v>71</v>
      </c>
      <c r="D3" s="10" t="s">
        <v>622</v>
      </c>
      <c r="E3" s="10" t="s">
        <v>71</v>
      </c>
      <c r="G3" s="10" t="s">
        <v>622</v>
      </c>
      <c r="H3" s="10" t="s">
        <v>71</v>
      </c>
    </row>
    <row r="4" spans="1:8" x14ac:dyDescent="0.3">
      <c r="A4" s="7">
        <v>1</v>
      </c>
      <c r="B4" s="39" t="s">
        <v>205</v>
      </c>
      <c r="D4" s="7">
        <v>1</v>
      </c>
      <c r="E4" s="38" t="s">
        <v>27</v>
      </c>
      <c r="G4" s="7">
        <v>1</v>
      </c>
      <c r="H4" s="38" t="s">
        <v>33</v>
      </c>
    </row>
    <row r="5" spans="1:8" x14ac:dyDescent="0.3">
      <c r="A5" s="7">
        <v>1</v>
      </c>
      <c r="B5" s="38" t="s">
        <v>59</v>
      </c>
      <c r="D5" s="7">
        <v>1</v>
      </c>
      <c r="E5" t="s">
        <v>23</v>
      </c>
      <c r="G5" s="7">
        <v>1</v>
      </c>
      <c r="H5" t="s">
        <v>106</v>
      </c>
    </row>
    <row r="6" spans="1:8" x14ac:dyDescent="0.3">
      <c r="A6" s="7">
        <v>1</v>
      </c>
      <c r="B6" t="s">
        <v>11</v>
      </c>
      <c r="D6" s="7">
        <v>1</v>
      </c>
      <c r="E6" t="s">
        <v>18</v>
      </c>
      <c r="G6" s="7">
        <v>1</v>
      </c>
      <c r="H6" t="s">
        <v>205</v>
      </c>
    </row>
    <row r="7" spans="1:8" x14ac:dyDescent="0.3">
      <c r="A7" s="7">
        <v>1</v>
      </c>
      <c r="B7" t="s">
        <v>106</v>
      </c>
      <c r="D7" s="7">
        <v>1</v>
      </c>
      <c r="E7" t="s">
        <v>665</v>
      </c>
      <c r="G7" s="7">
        <v>1</v>
      </c>
      <c r="H7" t="s">
        <v>10</v>
      </c>
    </row>
    <row r="8" spans="1:8" x14ac:dyDescent="0.3">
      <c r="A8" s="7">
        <v>1</v>
      </c>
      <c r="B8" t="s">
        <v>133</v>
      </c>
      <c r="D8" s="7">
        <v>2</v>
      </c>
      <c r="E8" t="s">
        <v>205</v>
      </c>
      <c r="G8" s="7">
        <v>2</v>
      </c>
      <c r="H8" t="s">
        <v>13</v>
      </c>
    </row>
    <row r="9" spans="1:8" x14ac:dyDescent="0.3">
      <c r="A9" s="7">
        <v>1</v>
      </c>
      <c r="B9" t="s">
        <v>668</v>
      </c>
      <c r="D9" s="7">
        <v>2</v>
      </c>
      <c r="E9" s="38" t="s">
        <v>637</v>
      </c>
      <c r="G9" s="7">
        <v>2</v>
      </c>
      <c r="H9" s="38" t="s">
        <v>27</v>
      </c>
    </row>
    <row r="10" spans="1:8" x14ac:dyDescent="0.3">
      <c r="A10" s="7">
        <v>2</v>
      </c>
      <c r="B10" t="s">
        <v>30</v>
      </c>
      <c r="D10" s="7">
        <v>2</v>
      </c>
      <c r="E10" t="s">
        <v>20</v>
      </c>
      <c r="G10" s="7">
        <v>2</v>
      </c>
      <c r="H10" t="s">
        <v>164</v>
      </c>
    </row>
    <row r="11" spans="1:8" x14ac:dyDescent="0.3">
      <c r="A11" s="7">
        <v>2</v>
      </c>
      <c r="B11" t="s">
        <v>637</v>
      </c>
      <c r="D11" s="7">
        <v>2</v>
      </c>
      <c r="E11" t="s">
        <v>25</v>
      </c>
      <c r="G11" s="7">
        <v>2</v>
      </c>
      <c r="H11" t="s">
        <v>140</v>
      </c>
    </row>
    <row r="12" spans="1:8" x14ac:dyDescent="0.3">
      <c r="A12" s="7">
        <v>2</v>
      </c>
      <c r="B12" s="38" t="s">
        <v>136</v>
      </c>
      <c r="D12" s="7">
        <v>2</v>
      </c>
      <c r="E12" t="s">
        <v>668</v>
      </c>
      <c r="G12" s="7">
        <v>3</v>
      </c>
      <c r="H12" t="s">
        <v>8</v>
      </c>
    </row>
    <row r="13" spans="1:8" x14ac:dyDescent="0.3">
      <c r="A13" s="7">
        <v>2</v>
      </c>
      <c r="B13" t="s">
        <v>188</v>
      </c>
      <c r="D13" s="7">
        <v>3</v>
      </c>
      <c r="E13" s="38" t="s">
        <v>9</v>
      </c>
      <c r="G13" s="7">
        <v>3</v>
      </c>
      <c r="H13" s="38" t="s">
        <v>637</v>
      </c>
    </row>
    <row r="14" spans="1:8" x14ac:dyDescent="0.3">
      <c r="A14" s="7">
        <v>2</v>
      </c>
      <c r="B14" t="s">
        <v>665</v>
      </c>
      <c r="D14" s="7">
        <v>3</v>
      </c>
      <c r="E14" t="s">
        <v>138</v>
      </c>
      <c r="G14" s="7">
        <v>3</v>
      </c>
      <c r="H14" t="s">
        <v>11</v>
      </c>
    </row>
    <row r="15" spans="1:8" x14ac:dyDescent="0.3">
      <c r="A15" s="7">
        <v>3</v>
      </c>
      <c r="B15" t="s">
        <v>27</v>
      </c>
      <c r="D15" s="7">
        <v>3</v>
      </c>
      <c r="E15" t="s">
        <v>184</v>
      </c>
      <c r="G15" s="7">
        <v>3</v>
      </c>
      <c r="H15" t="s">
        <v>623</v>
      </c>
    </row>
    <row r="16" spans="1:8" x14ac:dyDescent="0.3">
      <c r="A16" s="7">
        <v>3</v>
      </c>
      <c r="B16" t="s">
        <v>69</v>
      </c>
      <c r="D16" s="7">
        <v>3</v>
      </c>
      <c r="E16" t="s">
        <v>666</v>
      </c>
      <c r="G16" s="7">
        <v>4</v>
      </c>
      <c r="H16" t="s">
        <v>627</v>
      </c>
    </row>
    <row r="17" spans="1:8" x14ac:dyDescent="0.3">
      <c r="A17" s="7">
        <v>3</v>
      </c>
      <c r="B17" s="38" t="s">
        <v>625</v>
      </c>
      <c r="D17" s="7">
        <v>4</v>
      </c>
      <c r="E17" t="s">
        <v>625</v>
      </c>
      <c r="G17" s="7">
        <v>4</v>
      </c>
      <c r="H17" t="s">
        <v>23</v>
      </c>
    </row>
    <row r="18" spans="1:8" x14ac:dyDescent="0.3">
      <c r="A18" s="7">
        <v>3</v>
      </c>
      <c r="B18" t="s">
        <v>624</v>
      </c>
      <c r="D18" s="7">
        <v>4</v>
      </c>
      <c r="E18" t="s">
        <v>59</v>
      </c>
      <c r="G18" s="7">
        <v>4</v>
      </c>
      <c r="H18" t="s">
        <v>138</v>
      </c>
    </row>
    <row r="19" spans="1:8" x14ac:dyDescent="0.3">
      <c r="A19" s="7">
        <v>3</v>
      </c>
      <c r="B19" t="s">
        <v>666</v>
      </c>
      <c r="D19" s="7">
        <v>4</v>
      </c>
      <c r="E19" s="38" t="s">
        <v>10</v>
      </c>
      <c r="G19" s="7">
        <v>4</v>
      </c>
      <c r="H19" s="38" t="s">
        <v>12</v>
      </c>
    </row>
    <row r="20" spans="1:8" x14ac:dyDescent="0.3">
      <c r="A20" s="7">
        <v>4</v>
      </c>
      <c r="B20" s="38" t="s">
        <v>20</v>
      </c>
      <c r="D20" s="7">
        <v>4</v>
      </c>
      <c r="E20" t="s">
        <v>24</v>
      </c>
    </row>
    <row r="21" spans="1:8" x14ac:dyDescent="0.3">
      <c r="A21" s="7">
        <v>4</v>
      </c>
      <c r="B21" t="s">
        <v>10</v>
      </c>
      <c r="D21" s="7">
        <v>4</v>
      </c>
      <c r="E21" t="s">
        <v>667</v>
      </c>
    </row>
    <row r="22" spans="1:8" x14ac:dyDescent="0.3">
      <c r="A22" s="7">
        <v>4</v>
      </c>
      <c r="B22" t="s">
        <v>623</v>
      </c>
    </row>
    <row r="23" spans="1:8" x14ac:dyDescent="0.3">
      <c r="A23" s="7">
        <v>4</v>
      </c>
      <c r="B23" t="s">
        <v>138</v>
      </c>
    </row>
    <row r="24" spans="1:8" x14ac:dyDescent="0.3">
      <c r="A24" s="7">
        <v>4</v>
      </c>
      <c r="B24" t="s">
        <v>667</v>
      </c>
      <c r="D24" s="7"/>
    </row>
    <row r="25" spans="1:8" x14ac:dyDescent="0.3">
      <c r="A25" s="7">
        <v>5</v>
      </c>
      <c r="B25" t="s">
        <v>9</v>
      </c>
      <c r="D25" s="7"/>
    </row>
    <row r="26" spans="1:8" x14ac:dyDescent="0.3">
      <c r="A26" s="7">
        <v>5</v>
      </c>
      <c r="B26" t="s">
        <v>160</v>
      </c>
      <c r="D26" s="7"/>
    </row>
    <row r="27" spans="1:8" x14ac:dyDescent="0.3">
      <c r="A27" s="7">
        <v>5</v>
      </c>
      <c r="B27" t="s">
        <v>45</v>
      </c>
    </row>
    <row r="28" spans="1:8" x14ac:dyDescent="0.3">
      <c r="A28" s="7">
        <v>5</v>
      </c>
      <c r="B28" s="38" t="s">
        <v>132</v>
      </c>
    </row>
    <row r="29" spans="1:8" x14ac:dyDescent="0.3">
      <c r="A29" s="7">
        <v>5</v>
      </c>
      <c r="B29" t="s">
        <v>153</v>
      </c>
    </row>
  </sheetData>
  <sheetProtection algorithmName="SHA-512" hashValue="A40NMqnzh0bb+Kyg2rksLmNPM/FLgUC/JhH4sX23HnU0YdnCzo/BaL7h7Am4dnsEX4c9mqnxrmeF/zjDtk074Q==" saltValue="g5wBMDi6yQXJ7qvwgjh3OQ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70326-225C-4774-A6B0-9FE1B2B71C49}">
  <dimension ref="A1:H18"/>
  <sheetViews>
    <sheetView workbookViewId="0"/>
  </sheetViews>
  <sheetFormatPr baseColWidth="10" defaultRowHeight="14.4" x14ac:dyDescent="0.3"/>
  <cols>
    <col min="2" max="2" width="25.109375" bestFit="1" customWidth="1"/>
    <col min="5" max="5" width="25" bestFit="1" customWidth="1"/>
    <col min="8" max="8" width="33.6640625" bestFit="1" customWidth="1"/>
  </cols>
  <sheetData>
    <row r="1" spans="1:8" s="10" customFormat="1" x14ac:dyDescent="0.3">
      <c r="A1" s="10" t="s">
        <v>82</v>
      </c>
      <c r="B1" s="10" t="s">
        <v>50</v>
      </c>
      <c r="D1" s="10" t="s">
        <v>82</v>
      </c>
      <c r="E1" s="10" t="s">
        <v>51</v>
      </c>
      <c r="G1" s="10" t="s">
        <v>82</v>
      </c>
      <c r="H1" s="10" t="s">
        <v>52</v>
      </c>
    </row>
    <row r="2" spans="1:8" s="10" customFormat="1" x14ac:dyDescent="0.3"/>
    <row r="3" spans="1:8" s="10" customFormat="1" x14ac:dyDescent="0.3">
      <c r="A3" s="10" t="s">
        <v>622</v>
      </c>
      <c r="B3" s="10" t="s">
        <v>71</v>
      </c>
      <c r="D3" s="10" t="s">
        <v>622</v>
      </c>
      <c r="E3" s="10" t="s">
        <v>71</v>
      </c>
      <c r="G3" s="10" t="s">
        <v>622</v>
      </c>
      <c r="H3" s="10" t="s">
        <v>71</v>
      </c>
    </row>
    <row r="4" spans="1:8" x14ac:dyDescent="0.3">
      <c r="A4" s="7">
        <v>1</v>
      </c>
      <c r="B4" s="38" t="s">
        <v>40</v>
      </c>
      <c r="D4" s="7">
        <v>1</v>
      </c>
      <c r="E4" t="s">
        <v>41</v>
      </c>
      <c r="G4" s="7">
        <v>1</v>
      </c>
      <c r="H4" t="s">
        <v>131</v>
      </c>
    </row>
    <row r="5" spans="1:8" x14ac:dyDescent="0.3">
      <c r="A5" s="7">
        <v>1</v>
      </c>
      <c r="B5" t="s">
        <v>205</v>
      </c>
      <c r="D5" s="7">
        <v>1</v>
      </c>
      <c r="E5" t="s">
        <v>106</v>
      </c>
      <c r="G5" s="7">
        <v>1</v>
      </c>
      <c r="H5" t="s">
        <v>9</v>
      </c>
    </row>
    <row r="6" spans="1:8" x14ac:dyDescent="0.3">
      <c r="A6" s="7">
        <v>1</v>
      </c>
      <c r="B6" t="s">
        <v>35</v>
      </c>
      <c r="D6" s="7">
        <v>1</v>
      </c>
      <c r="E6" t="s">
        <v>20</v>
      </c>
      <c r="G6" s="7">
        <v>1</v>
      </c>
      <c r="H6" s="38" t="s">
        <v>14</v>
      </c>
    </row>
    <row r="7" spans="1:8" x14ac:dyDescent="0.3">
      <c r="A7" s="7">
        <v>1</v>
      </c>
      <c r="B7" t="s">
        <v>133</v>
      </c>
      <c r="D7" s="7">
        <v>1</v>
      </c>
      <c r="E7" s="38" t="s">
        <v>42</v>
      </c>
      <c r="G7" s="7">
        <v>1</v>
      </c>
      <c r="H7" t="s">
        <v>138</v>
      </c>
    </row>
    <row r="8" spans="1:8" x14ac:dyDescent="0.3">
      <c r="A8" s="7">
        <v>1</v>
      </c>
      <c r="B8" t="s">
        <v>666</v>
      </c>
      <c r="D8" s="7">
        <v>1</v>
      </c>
      <c r="E8" t="s">
        <v>173</v>
      </c>
      <c r="G8" s="7">
        <v>2</v>
      </c>
      <c r="H8" t="s">
        <v>41</v>
      </c>
    </row>
    <row r="9" spans="1:8" x14ac:dyDescent="0.3">
      <c r="A9" s="7">
        <v>2</v>
      </c>
      <c r="B9" t="s">
        <v>69</v>
      </c>
      <c r="D9" s="7">
        <v>1</v>
      </c>
      <c r="E9" t="s">
        <v>666</v>
      </c>
      <c r="G9" s="7">
        <v>2</v>
      </c>
      <c r="H9" s="38" t="s">
        <v>69</v>
      </c>
    </row>
    <row r="10" spans="1:8" x14ac:dyDescent="0.3">
      <c r="A10" s="7">
        <v>2</v>
      </c>
      <c r="B10" t="s">
        <v>106</v>
      </c>
      <c r="D10" s="7"/>
      <c r="G10" s="7">
        <v>2</v>
      </c>
      <c r="H10" t="s">
        <v>23</v>
      </c>
    </row>
    <row r="11" spans="1:8" x14ac:dyDescent="0.3">
      <c r="A11" s="7">
        <v>2</v>
      </c>
      <c r="B11" t="s">
        <v>12</v>
      </c>
      <c r="D11" s="7">
        <v>2</v>
      </c>
      <c r="E11" t="s">
        <v>40</v>
      </c>
      <c r="G11" s="7">
        <v>2</v>
      </c>
      <c r="H11" t="s">
        <v>13</v>
      </c>
    </row>
    <row r="12" spans="1:8" x14ac:dyDescent="0.3">
      <c r="A12" s="7">
        <v>2</v>
      </c>
      <c r="B12" s="38" t="s">
        <v>42</v>
      </c>
      <c r="D12" s="7">
        <v>2</v>
      </c>
      <c r="E12" t="s">
        <v>69</v>
      </c>
      <c r="G12" s="7">
        <v>3</v>
      </c>
      <c r="H12" t="s">
        <v>20</v>
      </c>
    </row>
    <row r="13" spans="1:8" x14ac:dyDescent="0.3">
      <c r="A13" s="7">
        <v>2</v>
      </c>
      <c r="B13" t="s">
        <v>19</v>
      </c>
      <c r="D13" s="7">
        <v>2</v>
      </c>
      <c r="E13" t="s">
        <v>8</v>
      </c>
      <c r="G13" s="7">
        <v>3</v>
      </c>
      <c r="H13" t="s">
        <v>164</v>
      </c>
    </row>
    <row r="14" spans="1:8" x14ac:dyDescent="0.3">
      <c r="A14" s="7">
        <v>3</v>
      </c>
      <c r="B14" s="38" t="s">
        <v>139</v>
      </c>
      <c r="D14" s="7">
        <v>2</v>
      </c>
      <c r="E14" s="38" t="s">
        <v>139</v>
      </c>
      <c r="G14" s="7">
        <v>3</v>
      </c>
      <c r="H14" t="s">
        <v>199</v>
      </c>
    </row>
    <row r="15" spans="1:8" x14ac:dyDescent="0.3">
      <c r="A15" s="7">
        <v>3</v>
      </c>
      <c r="B15" t="s">
        <v>37</v>
      </c>
      <c r="D15" s="7">
        <v>2</v>
      </c>
      <c r="E15" t="s">
        <v>665</v>
      </c>
      <c r="G15" s="7">
        <v>3</v>
      </c>
      <c r="H15" s="38" t="s">
        <v>623</v>
      </c>
    </row>
    <row r="16" spans="1:8" x14ac:dyDescent="0.3">
      <c r="A16" s="7">
        <v>3</v>
      </c>
      <c r="B16" t="s">
        <v>8</v>
      </c>
      <c r="D16" s="7"/>
      <c r="G16" s="7">
        <v>3</v>
      </c>
      <c r="H16" t="s">
        <v>42</v>
      </c>
    </row>
    <row r="17" spans="1:2" x14ac:dyDescent="0.3">
      <c r="A17" s="7">
        <v>3</v>
      </c>
      <c r="B17" t="s">
        <v>628</v>
      </c>
    </row>
    <row r="18" spans="1:2" x14ac:dyDescent="0.3">
      <c r="A18" s="7">
        <v>3</v>
      </c>
      <c r="B18" t="s">
        <v>665</v>
      </c>
    </row>
  </sheetData>
  <sheetProtection algorithmName="SHA-512" hashValue="9cY3HJ94uIa6hVnUEm1l/fbZeZjNCO9PrmS3YC7q41uNjuEotQ+l2beHEmJFRnHsz83vTSrV5u8YRjN7pXjBHg==" saltValue="f8WxeQx+iNKOtB/pYK6Svg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FF37-FEC9-4C18-A4AD-D636F1D08BE8}">
  <dimension ref="C1:I44"/>
  <sheetViews>
    <sheetView workbookViewId="0"/>
  </sheetViews>
  <sheetFormatPr baseColWidth="10" defaultColWidth="10.77734375" defaultRowHeight="14.4" x14ac:dyDescent="0.3"/>
  <cols>
    <col min="7" max="7" width="13.21875" bestFit="1" customWidth="1"/>
    <col min="11" max="11" width="14" customWidth="1"/>
  </cols>
  <sheetData>
    <row r="1" spans="3:8" x14ac:dyDescent="0.3">
      <c r="D1" t="s">
        <v>80</v>
      </c>
      <c r="E1" t="s">
        <v>81</v>
      </c>
    </row>
    <row r="2" spans="3:8" x14ac:dyDescent="0.3">
      <c r="C2" t="s">
        <v>72</v>
      </c>
      <c r="D2" t="s">
        <v>72</v>
      </c>
      <c r="E2" t="s">
        <v>73</v>
      </c>
      <c r="G2" t="s">
        <v>616</v>
      </c>
      <c r="H2">
        <v>10</v>
      </c>
    </row>
    <row r="3" spans="3:8" x14ac:dyDescent="0.3">
      <c r="C3" t="s">
        <v>73</v>
      </c>
      <c r="D3" t="s">
        <v>73</v>
      </c>
      <c r="E3" t="s">
        <v>74</v>
      </c>
      <c r="G3" t="s">
        <v>252</v>
      </c>
      <c r="H3">
        <v>9</v>
      </c>
    </row>
    <row r="4" spans="3:8" x14ac:dyDescent="0.3">
      <c r="C4" t="s">
        <v>74</v>
      </c>
      <c r="D4" t="s">
        <v>74</v>
      </c>
      <c r="E4" t="s">
        <v>78</v>
      </c>
      <c r="G4" t="s">
        <v>48</v>
      </c>
      <c r="H4">
        <v>8</v>
      </c>
    </row>
    <row r="5" spans="3:8" x14ac:dyDescent="0.3">
      <c r="C5" t="s">
        <v>75</v>
      </c>
      <c r="D5" t="s">
        <v>75</v>
      </c>
      <c r="E5" t="s">
        <v>76</v>
      </c>
      <c r="G5" t="s">
        <v>109</v>
      </c>
      <c r="H5">
        <v>7</v>
      </c>
    </row>
    <row r="6" spans="3:8" x14ac:dyDescent="0.3">
      <c r="C6" t="s">
        <v>76</v>
      </c>
      <c r="D6" t="s">
        <v>76</v>
      </c>
      <c r="E6" t="s">
        <v>77</v>
      </c>
      <c r="G6" t="s">
        <v>108</v>
      </c>
      <c r="H6">
        <v>7</v>
      </c>
    </row>
    <row r="7" spans="3:8" x14ac:dyDescent="0.3">
      <c r="C7" t="s">
        <v>77</v>
      </c>
      <c r="D7" t="s">
        <v>77</v>
      </c>
      <c r="E7" t="s">
        <v>79</v>
      </c>
      <c r="G7" t="s">
        <v>84</v>
      </c>
      <c r="H7">
        <v>6</v>
      </c>
    </row>
    <row r="8" spans="3:8" x14ac:dyDescent="0.3">
      <c r="G8" t="s">
        <v>253</v>
      </c>
      <c r="H8">
        <v>9</v>
      </c>
    </row>
    <row r="9" spans="3:8" x14ac:dyDescent="0.3">
      <c r="G9" t="s">
        <v>83</v>
      </c>
      <c r="H9">
        <v>8</v>
      </c>
    </row>
    <row r="10" spans="3:8" x14ac:dyDescent="0.3">
      <c r="G10" t="s">
        <v>111</v>
      </c>
      <c r="H10">
        <v>7</v>
      </c>
    </row>
    <row r="11" spans="3:8" x14ac:dyDescent="0.3">
      <c r="G11" t="s">
        <v>110</v>
      </c>
      <c r="H11">
        <v>7</v>
      </c>
    </row>
    <row r="12" spans="3:8" x14ac:dyDescent="0.3">
      <c r="G12" t="s">
        <v>53</v>
      </c>
      <c r="H12">
        <v>6</v>
      </c>
    </row>
    <row r="13" spans="3:8" x14ac:dyDescent="0.3">
      <c r="G13" t="s">
        <v>54</v>
      </c>
      <c r="H13">
        <v>5</v>
      </c>
    </row>
    <row r="14" spans="3:8" x14ac:dyDescent="0.3">
      <c r="G14" t="s">
        <v>49</v>
      </c>
      <c r="H14">
        <v>8</v>
      </c>
    </row>
    <row r="15" spans="3:8" x14ac:dyDescent="0.3">
      <c r="G15" t="s">
        <v>112</v>
      </c>
      <c r="H15">
        <v>7</v>
      </c>
    </row>
    <row r="16" spans="3:8" x14ac:dyDescent="0.3">
      <c r="G16" t="s">
        <v>85</v>
      </c>
      <c r="H16">
        <v>7</v>
      </c>
    </row>
    <row r="17" spans="7:8" x14ac:dyDescent="0.3">
      <c r="G17" t="s">
        <v>55</v>
      </c>
      <c r="H17">
        <v>6</v>
      </c>
    </row>
    <row r="18" spans="7:8" x14ac:dyDescent="0.3">
      <c r="G18" t="s">
        <v>56</v>
      </c>
      <c r="H18">
        <v>5</v>
      </c>
    </row>
    <row r="19" spans="7:8" x14ac:dyDescent="0.3">
      <c r="G19" t="s">
        <v>113</v>
      </c>
      <c r="H19">
        <v>7</v>
      </c>
    </row>
    <row r="20" spans="7:8" x14ac:dyDescent="0.3">
      <c r="G20" t="s">
        <v>57</v>
      </c>
      <c r="H20">
        <v>7</v>
      </c>
    </row>
    <row r="21" spans="7:8" x14ac:dyDescent="0.3">
      <c r="G21" t="s">
        <v>58</v>
      </c>
      <c r="H21">
        <v>6</v>
      </c>
    </row>
    <row r="22" spans="7:8" x14ac:dyDescent="0.3">
      <c r="G22" t="s">
        <v>114</v>
      </c>
      <c r="H22">
        <v>5</v>
      </c>
    </row>
    <row r="23" spans="7:8" x14ac:dyDescent="0.3">
      <c r="G23" t="s">
        <v>115</v>
      </c>
      <c r="H23">
        <v>4</v>
      </c>
    </row>
    <row r="24" spans="7:8" x14ac:dyDescent="0.3">
      <c r="G24" t="s">
        <v>617</v>
      </c>
      <c r="H24">
        <v>10</v>
      </c>
    </row>
    <row r="25" spans="7:8" x14ac:dyDescent="0.3">
      <c r="G25" t="s">
        <v>254</v>
      </c>
      <c r="H25">
        <v>9</v>
      </c>
    </row>
    <row r="26" spans="7:8" x14ac:dyDescent="0.3">
      <c r="G26" t="s">
        <v>50</v>
      </c>
      <c r="H26">
        <v>8</v>
      </c>
    </row>
    <row r="27" spans="7:8" x14ac:dyDescent="0.3">
      <c r="G27" t="s">
        <v>260</v>
      </c>
      <c r="H27">
        <v>7</v>
      </c>
    </row>
    <row r="28" spans="7:8" x14ac:dyDescent="0.3">
      <c r="G28" t="s">
        <v>256</v>
      </c>
      <c r="H28">
        <v>7</v>
      </c>
    </row>
    <row r="29" spans="7:8" x14ac:dyDescent="0.3">
      <c r="G29" t="s">
        <v>255</v>
      </c>
      <c r="H29">
        <v>9</v>
      </c>
    </row>
    <row r="30" spans="7:8" x14ac:dyDescent="0.3">
      <c r="G30" t="s">
        <v>51</v>
      </c>
      <c r="H30">
        <v>8</v>
      </c>
    </row>
    <row r="31" spans="7:8" x14ac:dyDescent="0.3">
      <c r="G31" t="s">
        <v>261</v>
      </c>
      <c r="H31">
        <v>7</v>
      </c>
    </row>
    <row r="32" spans="7:8" x14ac:dyDescent="0.3">
      <c r="G32" t="s">
        <v>257</v>
      </c>
      <c r="H32">
        <v>7</v>
      </c>
    </row>
    <row r="33" spans="7:9" x14ac:dyDescent="0.3">
      <c r="G33" t="s">
        <v>116</v>
      </c>
      <c r="H33">
        <v>6</v>
      </c>
    </row>
    <row r="34" spans="7:9" x14ac:dyDescent="0.3">
      <c r="G34" t="s">
        <v>52</v>
      </c>
      <c r="H34">
        <v>8</v>
      </c>
    </row>
    <row r="35" spans="7:9" x14ac:dyDescent="0.3">
      <c r="G35" t="s">
        <v>262</v>
      </c>
      <c r="H35">
        <v>7</v>
      </c>
    </row>
    <row r="36" spans="7:9" x14ac:dyDescent="0.3">
      <c r="G36" t="s">
        <v>258</v>
      </c>
      <c r="H36">
        <v>7</v>
      </c>
    </row>
    <row r="37" spans="7:9" x14ac:dyDescent="0.3">
      <c r="G37" t="s">
        <v>117</v>
      </c>
      <c r="H37">
        <v>6</v>
      </c>
    </row>
    <row r="38" spans="7:9" x14ac:dyDescent="0.3">
      <c r="G38" t="s">
        <v>118</v>
      </c>
      <c r="H38">
        <v>5</v>
      </c>
    </row>
    <row r="39" spans="7:9" x14ac:dyDescent="0.3">
      <c r="G39" t="s">
        <v>263</v>
      </c>
      <c r="H39">
        <v>7</v>
      </c>
    </row>
    <row r="40" spans="7:9" x14ac:dyDescent="0.3">
      <c r="G40" t="s">
        <v>259</v>
      </c>
      <c r="H40">
        <v>7</v>
      </c>
    </row>
    <row r="41" spans="7:9" x14ac:dyDescent="0.3">
      <c r="G41" t="s">
        <v>119</v>
      </c>
      <c r="H41">
        <v>6</v>
      </c>
    </row>
    <row r="42" spans="7:9" x14ac:dyDescent="0.3">
      <c r="G42" t="s">
        <v>120</v>
      </c>
      <c r="H42">
        <v>5</v>
      </c>
    </row>
    <row r="43" spans="7:9" x14ac:dyDescent="0.3">
      <c r="G43" t="s">
        <v>618</v>
      </c>
      <c r="H43">
        <v>7</v>
      </c>
      <c r="I43" t="s">
        <v>619</v>
      </c>
    </row>
    <row r="44" spans="7:9" x14ac:dyDescent="0.3">
      <c r="G44" t="s">
        <v>620</v>
      </c>
      <c r="H44">
        <v>7</v>
      </c>
      <c r="I44" t="s">
        <v>619</v>
      </c>
    </row>
  </sheetData>
  <sheetProtection algorithmName="SHA-512" hashValue="i1Y7MlSCSpk9lGm0MYmLAgsjZK4f6LgiXdKdu6Ksqp/Z13ILNDW4y82MQH7b0KyxqZ+h20o3Ps7a56BcBKJAOg==" saltValue="CqiiONC1uy4eh2ynnfXvPg==" spinCount="100000" sheet="1" objects="1" scenarios="1"/>
  <sortState xmlns:xlrd2="http://schemas.microsoft.com/office/spreadsheetml/2017/richdata2" ref="K2:K42">
    <sortCondition ref="K2:K42"/>
  </sortState>
  <phoneticPr fontId="5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3755F-EB15-4C40-BD77-E06145257EA9}">
  <dimension ref="A1:I306"/>
  <sheetViews>
    <sheetView workbookViewId="0">
      <pane ySplit="1" topLeftCell="A2" activePane="bottomLeft" state="frozen"/>
      <selection activeCell="H45" sqref="H45"/>
      <selection pane="bottomLeft"/>
    </sheetView>
  </sheetViews>
  <sheetFormatPr baseColWidth="10" defaultRowHeight="14.4" outlineLevelCol="1" x14ac:dyDescent="0.3"/>
  <cols>
    <col min="2" max="2" width="16.5546875" bestFit="1" customWidth="1"/>
    <col min="3" max="3" width="43.109375" bestFit="1" customWidth="1"/>
    <col min="4" max="4" width="26.88671875" bestFit="1" customWidth="1"/>
    <col min="5" max="6" width="22.88671875" style="9" hidden="1" customWidth="1" outlineLevel="1"/>
    <col min="7" max="7" width="26.6640625" style="9" hidden="1" customWidth="1" outlineLevel="1"/>
    <col min="8" max="8" width="11.5546875" collapsed="1"/>
    <col min="9" max="9" width="11.5546875" style="7"/>
  </cols>
  <sheetData>
    <row r="1" spans="1:9" x14ac:dyDescent="0.3">
      <c r="A1" t="s">
        <v>70</v>
      </c>
      <c r="B1" t="s">
        <v>265</v>
      </c>
      <c r="C1" t="s">
        <v>266</v>
      </c>
      <c r="D1" t="s">
        <v>267</v>
      </c>
      <c r="E1" s="9">
        <v>2</v>
      </c>
      <c r="F1" s="9">
        <v>3</v>
      </c>
      <c r="G1" s="9">
        <v>4</v>
      </c>
      <c r="I1" s="7" t="s">
        <v>268</v>
      </c>
    </row>
    <row r="2" spans="1:9" x14ac:dyDescent="0.3">
      <c r="A2">
        <v>99998</v>
      </c>
      <c r="B2" t="s">
        <v>264</v>
      </c>
      <c r="C2" t="s">
        <v>264</v>
      </c>
      <c r="D2" t="s">
        <v>269</v>
      </c>
      <c r="E2" s="9" t="str">
        <f>CONCATENATE(C2," ",$E$1)</f>
        <v>??? 2</v>
      </c>
      <c r="F2" s="9" t="str">
        <f>CONCATENATE(C2," ",$F$1)</f>
        <v>??? 3</v>
      </c>
      <c r="G2" s="9" t="str">
        <f>CONCATENATE(C2," ",$G$1)</f>
        <v>??? 4</v>
      </c>
      <c r="H2">
        <f>+A2</f>
        <v>99998</v>
      </c>
      <c r="I2" s="7">
        <v>0</v>
      </c>
    </row>
    <row r="3" spans="1:9" x14ac:dyDescent="0.3">
      <c r="A3">
        <v>99999</v>
      </c>
      <c r="B3" t="s">
        <v>270</v>
      </c>
      <c r="C3" t="s">
        <v>270</v>
      </c>
      <c r="D3" t="s">
        <v>269</v>
      </c>
      <c r="E3" s="9" t="str">
        <f t="shared" ref="E3:E66" si="0">CONCATENATE(C3," ",$E$1)</f>
        <v>Freilos 2</v>
      </c>
      <c r="F3" s="9" t="str">
        <f t="shared" ref="F3:F66" si="1">CONCATENATE(C3," ",$F$1)</f>
        <v>Freilos 3</v>
      </c>
      <c r="G3" s="9" t="str">
        <f t="shared" ref="G3:G66" si="2">CONCATENATE(C3," ",$G$1)</f>
        <v>Freilos 4</v>
      </c>
      <c r="H3">
        <f t="shared" ref="H3:H66" si="3">+A3</f>
        <v>99999</v>
      </c>
      <c r="I3" s="7">
        <v>0</v>
      </c>
    </row>
    <row r="4" spans="1:9" x14ac:dyDescent="0.3">
      <c r="A4">
        <v>21022</v>
      </c>
      <c r="B4" t="s">
        <v>190</v>
      </c>
      <c r="C4" t="s">
        <v>190</v>
      </c>
      <c r="D4" t="s">
        <v>271</v>
      </c>
      <c r="E4" s="9" t="str">
        <f t="shared" si="0"/>
        <v>TV Sulzfeld 2</v>
      </c>
      <c r="F4" s="9" t="str">
        <f t="shared" si="1"/>
        <v>TV Sulzfeld 3</v>
      </c>
      <c r="G4" s="9" t="str">
        <f t="shared" si="2"/>
        <v>TV Sulzfeld 4</v>
      </c>
      <c r="H4">
        <f t="shared" si="3"/>
        <v>21022</v>
      </c>
      <c r="I4" s="7" t="s">
        <v>272</v>
      </c>
    </row>
    <row r="5" spans="1:9" x14ac:dyDescent="0.3">
      <c r="A5">
        <v>21091</v>
      </c>
      <c r="B5" t="s">
        <v>273</v>
      </c>
      <c r="C5" t="s">
        <v>273</v>
      </c>
      <c r="D5" t="s">
        <v>271</v>
      </c>
      <c r="E5" s="9" t="str">
        <f t="shared" si="0"/>
        <v>TSG Bruchsal 2</v>
      </c>
      <c r="F5" s="9" t="str">
        <f t="shared" si="1"/>
        <v>TSG Bruchsal 3</v>
      </c>
      <c r="G5" s="9" t="str">
        <f t="shared" si="2"/>
        <v>TSG Bruchsal 4</v>
      </c>
      <c r="H5">
        <f t="shared" si="3"/>
        <v>21091</v>
      </c>
      <c r="I5" s="7" t="s">
        <v>272</v>
      </c>
    </row>
    <row r="6" spans="1:9" x14ac:dyDescent="0.3">
      <c r="A6">
        <v>21092</v>
      </c>
      <c r="B6" t="s">
        <v>274</v>
      </c>
      <c r="C6" t="s">
        <v>274</v>
      </c>
      <c r="D6" t="s">
        <v>271</v>
      </c>
      <c r="E6" s="9" t="str">
        <f t="shared" si="0"/>
        <v>TV Büchenau 2</v>
      </c>
      <c r="F6" s="9" t="str">
        <f t="shared" si="1"/>
        <v>TV Büchenau 3</v>
      </c>
      <c r="G6" s="9" t="str">
        <f t="shared" si="2"/>
        <v>TV Büchenau 4</v>
      </c>
      <c r="H6">
        <f t="shared" si="3"/>
        <v>21092</v>
      </c>
      <c r="I6" s="7" t="s">
        <v>272</v>
      </c>
    </row>
    <row r="7" spans="1:9" x14ac:dyDescent="0.3">
      <c r="A7">
        <v>21093</v>
      </c>
      <c r="B7" t="s">
        <v>27</v>
      </c>
      <c r="C7" t="s">
        <v>27</v>
      </c>
      <c r="D7" t="s">
        <v>271</v>
      </c>
      <c r="E7" s="9" t="str">
        <f t="shared" si="0"/>
        <v>TV Forst 2</v>
      </c>
      <c r="F7" s="9" t="str">
        <f t="shared" si="1"/>
        <v>TV Forst 3</v>
      </c>
      <c r="G7" s="9" t="str">
        <f t="shared" si="2"/>
        <v>TV Forst 4</v>
      </c>
      <c r="H7">
        <f t="shared" si="3"/>
        <v>21093</v>
      </c>
      <c r="I7" s="7" t="s">
        <v>272</v>
      </c>
    </row>
    <row r="8" spans="1:9" x14ac:dyDescent="0.3">
      <c r="A8">
        <v>21094</v>
      </c>
      <c r="B8" t="s">
        <v>275</v>
      </c>
      <c r="C8" t="s">
        <v>275</v>
      </c>
      <c r="D8" t="s">
        <v>271</v>
      </c>
      <c r="E8" s="9" t="str">
        <f t="shared" si="0"/>
        <v>TV Gondelsheim 2</v>
      </c>
      <c r="F8" s="9" t="str">
        <f t="shared" si="1"/>
        <v>TV Gondelsheim 3</v>
      </c>
      <c r="G8" s="9" t="str">
        <f t="shared" si="2"/>
        <v>TV Gondelsheim 4</v>
      </c>
      <c r="H8">
        <f t="shared" si="3"/>
        <v>21094</v>
      </c>
      <c r="I8" s="7" t="s">
        <v>272</v>
      </c>
    </row>
    <row r="9" spans="1:9" x14ac:dyDescent="0.3">
      <c r="A9">
        <v>21095</v>
      </c>
      <c r="B9" t="s">
        <v>276</v>
      </c>
      <c r="C9" t="s">
        <v>276</v>
      </c>
      <c r="D9" t="s">
        <v>271</v>
      </c>
      <c r="E9" s="9" t="str">
        <f t="shared" si="0"/>
        <v>TSV Neudorf 2</v>
      </c>
      <c r="F9" s="9" t="str">
        <f t="shared" si="1"/>
        <v>TSV Neudorf 3</v>
      </c>
      <c r="G9" s="9" t="str">
        <f t="shared" si="2"/>
        <v>TSV Neudorf 4</v>
      </c>
      <c r="H9">
        <f t="shared" si="3"/>
        <v>21095</v>
      </c>
      <c r="I9" s="7" t="s">
        <v>272</v>
      </c>
    </row>
    <row r="10" spans="1:9" x14ac:dyDescent="0.3">
      <c r="A10">
        <v>21096</v>
      </c>
      <c r="B10" t="s">
        <v>277</v>
      </c>
      <c r="C10" t="s">
        <v>277</v>
      </c>
      <c r="D10" t="s">
        <v>271</v>
      </c>
      <c r="E10" s="9" t="str">
        <f t="shared" si="0"/>
        <v>TV Neuthard 2</v>
      </c>
      <c r="F10" s="9" t="str">
        <f t="shared" si="1"/>
        <v>TV Neuthard 3</v>
      </c>
      <c r="G10" s="9" t="str">
        <f t="shared" si="2"/>
        <v>TV Neuthard 4</v>
      </c>
      <c r="H10">
        <f t="shared" si="3"/>
        <v>21096</v>
      </c>
      <c r="I10" s="7" t="s">
        <v>272</v>
      </c>
    </row>
    <row r="11" spans="1:9" x14ac:dyDescent="0.3">
      <c r="A11">
        <v>21097</v>
      </c>
      <c r="B11" t="s">
        <v>278</v>
      </c>
      <c r="C11" t="s">
        <v>279</v>
      </c>
      <c r="D11" t="s">
        <v>271</v>
      </c>
      <c r="E11" s="9" t="str">
        <f t="shared" si="0"/>
        <v>TV Philippsburg 2</v>
      </c>
      <c r="F11" s="9" t="str">
        <f t="shared" si="1"/>
        <v>TV Philippsburg 3</v>
      </c>
      <c r="G11" s="9" t="str">
        <f t="shared" si="2"/>
        <v>TV Philippsburg 4</v>
      </c>
      <c r="H11">
        <f t="shared" si="3"/>
        <v>21097</v>
      </c>
      <c r="I11" s="7" t="s">
        <v>272</v>
      </c>
    </row>
    <row r="12" spans="1:9" x14ac:dyDescent="0.3">
      <c r="A12">
        <v>21098</v>
      </c>
      <c r="B12" t="s">
        <v>280</v>
      </c>
      <c r="C12" t="s">
        <v>281</v>
      </c>
      <c r="D12" t="s">
        <v>271</v>
      </c>
      <c r="E12" s="9" t="str">
        <f t="shared" si="0"/>
        <v>TV Unteröwisheim 2</v>
      </c>
      <c r="F12" s="9" t="str">
        <f t="shared" si="1"/>
        <v>TV Unteröwisheim 3</v>
      </c>
      <c r="G12" s="9" t="str">
        <f t="shared" si="2"/>
        <v>TV Unteröwisheim 4</v>
      </c>
      <c r="H12">
        <f t="shared" si="3"/>
        <v>21098</v>
      </c>
      <c r="I12" s="7" t="s">
        <v>272</v>
      </c>
    </row>
    <row r="13" spans="1:9" x14ac:dyDescent="0.3">
      <c r="A13">
        <v>21099</v>
      </c>
      <c r="B13" t="s">
        <v>282</v>
      </c>
      <c r="C13" t="s">
        <v>283</v>
      </c>
      <c r="D13" t="s">
        <v>271</v>
      </c>
      <c r="E13" s="9" t="str">
        <f t="shared" si="0"/>
        <v>HV Untergrombach 2</v>
      </c>
      <c r="F13" s="9" t="str">
        <f t="shared" si="1"/>
        <v>HV Untergrombach 3</v>
      </c>
      <c r="G13" s="9" t="str">
        <f t="shared" si="2"/>
        <v>HV Untergrombach 4</v>
      </c>
      <c r="H13">
        <f t="shared" si="3"/>
        <v>21099</v>
      </c>
      <c r="I13" s="7" t="s">
        <v>272</v>
      </c>
    </row>
    <row r="14" spans="1:9" x14ac:dyDescent="0.3">
      <c r="A14">
        <v>21101</v>
      </c>
      <c r="B14" t="s">
        <v>284</v>
      </c>
      <c r="C14" t="s">
        <v>285</v>
      </c>
      <c r="D14" t="s">
        <v>271</v>
      </c>
      <c r="E14" s="9" t="str">
        <f t="shared" si="0"/>
        <v>SG Heidelsheim/Helmsheim 2</v>
      </c>
      <c r="F14" s="9" t="str">
        <f t="shared" si="1"/>
        <v>SG Heidelsheim/Helmsheim 3</v>
      </c>
      <c r="G14" s="9" t="str">
        <f t="shared" si="2"/>
        <v>SG Heidelsheim/Helmsheim 4</v>
      </c>
      <c r="H14">
        <f t="shared" si="3"/>
        <v>21101</v>
      </c>
      <c r="I14" s="7" t="s">
        <v>272</v>
      </c>
    </row>
    <row r="15" spans="1:9" x14ac:dyDescent="0.3">
      <c r="A15">
        <v>21102</v>
      </c>
      <c r="C15" t="s">
        <v>13</v>
      </c>
      <c r="D15" t="s">
        <v>271</v>
      </c>
      <c r="E15" s="9" t="str">
        <f t="shared" si="0"/>
        <v>Rhein-Neckar Löwen 2</v>
      </c>
      <c r="F15" s="9" t="str">
        <f t="shared" si="1"/>
        <v>Rhein-Neckar Löwen 3</v>
      </c>
      <c r="G15" s="9" t="str">
        <f t="shared" si="2"/>
        <v>Rhein-Neckar Löwen 4</v>
      </c>
      <c r="H15">
        <f t="shared" si="3"/>
        <v>21102</v>
      </c>
      <c r="I15" s="7" t="s">
        <v>272</v>
      </c>
    </row>
    <row r="16" spans="1:9" x14ac:dyDescent="0.3">
      <c r="A16">
        <v>21103</v>
      </c>
      <c r="B16" t="s">
        <v>286</v>
      </c>
      <c r="C16" t="s">
        <v>286</v>
      </c>
      <c r="D16" t="s">
        <v>271</v>
      </c>
      <c r="E16" s="9" t="str">
        <f t="shared" si="0"/>
        <v>TV/HC Odenheim 2</v>
      </c>
      <c r="F16" s="9" t="str">
        <f t="shared" si="1"/>
        <v>TV/HC Odenheim 3</v>
      </c>
      <c r="G16" s="9" t="str">
        <f t="shared" si="2"/>
        <v>TV/HC Odenheim 4</v>
      </c>
      <c r="H16">
        <f t="shared" si="3"/>
        <v>21103</v>
      </c>
      <c r="I16" s="7" t="s">
        <v>272</v>
      </c>
    </row>
    <row r="17" spans="1:9" x14ac:dyDescent="0.3">
      <c r="A17">
        <v>21104</v>
      </c>
      <c r="B17" t="s">
        <v>287</v>
      </c>
      <c r="C17" t="s">
        <v>28</v>
      </c>
      <c r="D17" t="s">
        <v>271</v>
      </c>
      <c r="E17" s="9" t="str">
        <f t="shared" si="0"/>
        <v>SG Hambrücken/Weiher 2</v>
      </c>
      <c r="F17" s="9" t="str">
        <f t="shared" si="1"/>
        <v>SG Hambrücken/Weiher 3</v>
      </c>
      <c r="G17" s="9" t="str">
        <f t="shared" si="2"/>
        <v>SG Hambrücken/Weiher 4</v>
      </c>
      <c r="H17">
        <f t="shared" si="3"/>
        <v>21104</v>
      </c>
      <c r="I17" s="7" t="s">
        <v>272</v>
      </c>
    </row>
    <row r="18" spans="1:9" x14ac:dyDescent="0.3">
      <c r="A18">
        <v>21105</v>
      </c>
      <c r="B18" t="s">
        <v>288</v>
      </c>
      <c r="C18" t="s">
        <v>289</v>
      </c>
      <c r="D18" t="s">
        <v>271</v>
      </c>
      <c r="E18" s="9" t="str">
        <f t="shared" si="0"/>
        <v>HSG Untergrombach/Gondelsheim 2</v>
      </c>
      <c r="F18" s="9" t="str">
        <f t="shared" si="1"/>
        <v>HSG Untergrombach/Gondelsheim 3</v>
      </c>
      <c r="G18" s="9" t="str">
        <f t="shared" si="2"/>
        <v>HSG Untergrombach/Gondelsheim 4</v>
      </c>
      <c r="H18">
        <f t="shared" si="3"/>
        <v>21105</v>
      </c>
      <c r="I18" s="7" t="s">
        <v>272</v>
      </c>
    </row>
    <row r="19" spans="1:9" x14ac:dyDescent="0.3">
      <c r="A19">
        <v>21111</v>
      </c>
      <c r="B19" t="s">
        <v>290</v>
      </c>
      <c r="C19" t="s">
        <v>290</v>
      </c>
      <c r="D19" t="s">
        <v>271</v>
      </c>
      <c r="E19" s="9" t="str">
        <f t="shared" si="0"/>
        <v>TSV Graben 2</v>
      </c>
      <c r="F19" s="9" t="str">
        <f t="shared" si="1"/>
        <v>TSV Graben 3</v>
      </c>
      <c r="G19" s="9" t="str">
        <f t="shared" si="2"/>
        <v>TSV Graben 4</v>
      </c>
      <c r="H19">
        <f t="shared" si="3"/>
        <v>21111</v>
      </c>
      <c r="I19" s="7" t="s">
        <v>272</v>
      </c>
    </row>
    <row r="20" spans="1:9" x14ac:dyDescent="0.3">
      <c r="A20">
        <v>21153</v>
      </c>
      <c r="B20" t="s">
        <v>291</v>
      </c>
      <c r="C20" t="s">
        <v>291</v>
      </c>
      <c r="D20" t="s">
        <v>271</v>
      </c>
      <c r="E20" s="9" t="str">
        <f t="shared" si="0"/>
        <v>TV Hambrücken 2</v>
      </c>
      <c r="F20" s="9" t="str">
        <f t="shared" si="1"/>
        <v>TV Hambrücken 3</v>
      </c>
      <c r="G20" s="9" t="str">
        <f t="shared" si="2"/>
        <v>TV Hambrücken 4</v>
      </c>
      <c r="H20">
        <f t="shared" si="3"/>
        <v>21153</v>
      </c>
      <c r="I20" s="7" t="s">
        <v>272</v>
      </c>
    </row>
    <row r="21" spans="1:9" x14ac:dyDescent="0.3">
      <c r="A21">
        <v>21154</v>
      </c>
      <c r="B21" t="s">
        <v>292</v>
      </c>
      <c r="C21" t="s">
        <v>292</v>
      </c>
      <c r="D21" t="s">
        <v>271</v>
      </c>
      <c r="E21" s="9" t="str">
        <f t="shared" si="0"/>
        <v>TVE Weiher 2</v>
      </c>
      <c r="F21" s="9" t="str">
        <f t="shared" si="1"/>
        <v>TVE Weiher 3</v>
      </c>
      <c r="G21" s="9" t="str">
        <f t="shared" si="2"/>
        <v>TVE Weiher 4</v>
      </c>
      <c r="H21">
        <f t="shared" si="3"/>
        <v>21154</v>
      </c>
      <c r="I21" s="7" t="s">
        <v>272</v>
      </c>
    </row>
    <row r="22" spans="1:9" x14ac:dyDescent="0.3">
      <c r="A22">
        <v>21155</v>
      </c>
      <c r="B22" t="s">
        <v>293</v>
      </c>
      <c r="C22" t="s">
        <v>293</v>
      </c>
      <c r="D22" t="s">
        <v>271</v>
      </c>
      <c r="E22" s="9" t="str">
        <f t="shared" si="0"/>
        <v>TV Heidelsheim 2</v>
      </c>
      <c r="F22" s="9" t="str">
        <f t="shared" si="1"/>
        <v>TV Heidelsheim 3</v>
      </c>
      <c r="G22" s="9" t="str">
        <f t="shared" si="2"/>
        <v>TV Heidelsheim 4</v>
      </c>
      <c r="H22">
        <f t="shared" si="3"/>
        <v>21155</v>
      </c>
      <c r="I22" s="7" t="s">
        <v>272</v>
      </c>
    </row>
    <row r="23" spans="1:9" x14ac:dyDescent="0.3">
      <c r="A23">
        <v>21156</v>
      </c>
      <c r="B23" t="s">
        <v>294</v>
      </c>
      <c r="C23" t="s">
        <v>294</v>
      </c>
      <c r="D23" t="s">
        <v>271</v>
      </c>
      <c r="E23" s="9" t="str">
        <f t="shared" si="0"/>
        <v>TV Helmsheim 2</v>
      </c>
      <c r="F23" s="9" t="str">
        <f t="shared" si="1"/>
        <v>TV Helmsheim 3</v>
      </c>
      <c r="G23" s="9" t="str">
        <f t="shared" si="2"/>
        <v>TV Helmsheim 4</v>
      </c>
      <c r="H23">
        <f t="shared" si="3"/>
        <v>21156</v>
      </c>
      <c r="I23" s="7" t="s">
        <v>272</v>
      </c>
    </row>
    <row r="24" spans="1:9" x14ac:dyDescent="0.3">
      <c r="A24">
        <v>21158</v>
      </c>
      <c r="B24" t="s">
        <v>295</v>
      </c>
      <c r="C24" t="s">
        <v>296</v>
      </c>
      <c r="D24" t="s">
        <v>271</v>
      </c>
      <c r="E24" s="9" t="str">
        <f t="shared" si="0"/>
        <v>TSV Baden Östringen 2</v>
      </c>
      <c r="F24" s="9" t="str">
        <f t="shared" si="1"/>
        <v>TSV Baden Östringen 3</v>
      </c>
      <c r="G24" s="9" t="str">
        <f t="shared" si="2"/>
        <v>TSV Baden Östringen 4</v>
      </c>
      <c r="H24">
        <f t="shared" si="3"/>
        <v>21158</v>
      </c>
      <c r="I24" s="7" t="s">
        <v>272</v>
      </c>
    </row>
    <row r="25" spans="1:9" x14ac:dyDescent="0.3">
      <c r="A25">
        <v>21198</v>
      </c>
      <c r="B25" t="s">
        <v>297</v>
      </c>
      <c r="C25" t="s">
        <v>32</v>
      </c>
      <c r="D25" t="s">
        <v>271</v>
      </c>
      <c r="E25" s="9" t="str">
        <f t="shared" si="0"/>
        <v>HV Bad Schönborn 2</v>
      </c>
      <c r="F25" s="9" t="str">
        <f t="shared" si="1"/>
        <v>HV Bad Schönborn 3</v>
      </c>
      <c r="G25" s="9" t="str">
        <f t="shared" si="2"/>
        <v>HV Bad Schönborn 4</v>
      </c>
      <c r="H25">
        <f t="shared" si="3"/>
        <v>21198</v>
      </c>
      <c r="I25" s="7" t="s">
        <v>272</v>
      </c>
    </row>
    <row r="26" spans="1:9" x14ac:dyDescent="0.3">
      <c r="A26">
        <v>21221</v>
      </c>
      <c r="B26" t="s">
        <v>298</v>
      </c>
      <c r="C26" t="s">
        <v>299</v>
      </c>
      <c r="D26" t="s">
        <v>271</v>
      </c>
      <c r="E26" s="9" t="str">
        <f t="shared" si="0"/>
        <v>JSG Odenheim/Unteröwisheim 2</v>
      </c>
      <c r="F26" s="9" t="str">
        <f t="shared" si="1"/>
        <v>JSG Odenheim/Unteröwisheim 3</v>
      </c>
      <c r="G26" s="9" t="str">
        <f t="shared" si="2"/>
        <v>JSG Odenheim/Unteröwisheim 4</v>
      </c>
      <c r="H26">
        <f t="shared" si="3"/>
        <v>21221</v>
      </c>
      <c r="I26" s="7" t="s">
        <v>272</v>
      </c>
    </row>
    <row r="27" spans="1:9" x14ac:dyDescent="0.3">
      <c r="A27">
        <v>21225</v>
      </c>
      <c r="B27" t="s">
        <v>300</v>
      </c>
      <c r="C27" t="s">
        <v>61</v>
      </c>
      <c r="D27" t="s">
        <v>271</v>
      </c>
      <c r="E27" s="9" t="str">
        <f t="shared" si="0"/>
        <v>SG Graben-Neudorf 2</v>
      </c>
      <c r="F27" s="9" t="str">
        <f t="shared" si="1"/>
        <v>SG Graben-Neudorf 3</v>
      </c>
      <c r="G27" s="9" t="str">
        <f t="shared" si="2"/>
        <v>SG Graben-Neudorf 4</v>
      </c>
      <c r="H27">
        <f t="shared" si="3"/>
        <v>21225</v>
      </c>
      <c r="I27" s="7" t="s">
        <v>272</v>
      </c>
    </row>
    <row r="28" spans="1:9" x14ac:dyDescent="0.3">
      <c r="A28">
        <v>21229</v>
      </c>
      <c r="B28" t="s">
        <v>301</v>
      </c>
      <c r="C28" t="s">
        <v>182</v>
      </c>
      <c r="D28" t="s">
        <v>271</v>
      </c>
      <c r="E28" s="9" t="str">
        <f t="shared" si="0"/>
        <v>HSG Bruchsal/Untergrombach 2</v>
      </c>
      <c r="F28" s="9" t="str">
        <f t="shared" si="1"/>
        <v>HSG Bruchsal/Untergrombach 3</v>
      </c>
      <c r="G28" s="9" t="str">
        <f t="shared" si="2"/>
        <v>HSG Bruchsal/Untergrombach 4</v>
      </c>
      <c r="H28">
        <f t="shared" si="3"/>
        <v>21229</v>
      </c>
      <c r="I28" s="7" t="s">
        <v>272</v>
      </c>
    </row>
    <row r="29" spans="1:9" x14ac:dyDescent="0.3">
      <c r="A29">
        <v>21235</v>
      </c>
      <c r="B29" t="s">
        <v>302</v>
      </c>
      <c r="C29" t="s">
        <v>303</v>
      </c>
      <c r="D29" t="s">
        <v>271</v>
      </c>
      <c r="E29" s="9" t="str">
        <f t="shared" si="0"/>
        <v>SG Odenheim/Unteröwisheim 2</v>
      </c>
      <c r="F29" s="9" t="str">
        <f t="shared" si="1"/>
        <v>SG Odenheim/Unteröwisheim 3</v>
      </c>
      <c r="G29" s="9" t="str">
        <f t="shared" si="2"/>
        <v>SG Odenheim/Unteröwisheim 4</v>
      </c>
      <c r="H29">
        <f t="shared" si="3"/>
        <v>21235</v>
      </c>
      <c r="I29" s="7" t="s">
        <v>272</v>
      </c>
    </row>
    <row r="30" spans="1:9" x14ac:dyDescent="0.3">
      <c r="A30">
        <v>21236</v>
      </c>
      <c r="B30" t="s">
        <v>304</v>
      </c>
      <c r="C30" t="s">
        <v>107</v>
      </c>
      <c r="D30" t="s">
        <v>271</v>
      </c>
      <c r="E30" s="9" t="str">
        <f t="shared" si="0"/>
        <v>JSG Neuthard/Büchenau 2</v>
      </c>
      <c r="F30" s="9" t="str">
        <f t="shared" si="1"/>
        <v>JSG Neuthard/Büchenau 3</v>
      </c>
      <c r="G30" s="9" t="str">
        <f t="shared" si="2"/>
        <v>JSG Neuthard/Büchenau 4</v>
      </c>
      <c r="H30">
        <f t="shared" si="3"/>
        <v>21236</v>
      </c>
      <c r="I30" s="7" t="s">
        <v>272</v>
      </c>
    </row>
    <row r="31" spans="1:9" x14ac:dyDescent="0.3">
      <c r="A31">
        <v>21243</v>
      </c>
      <c r="B31" t="s">
        <v>305</v>
      </c>
      <c r="C31" t="s">
        <v>305</v>
      </c>
      <c r="D31" t="s">
        <v>271</v>
      </c>
      <c r="E31" s="9" t="str">
        <f t="shared" si="0"/>
        <v>TSG Kronau 2</v>
      </c>
      <c r="F31" s="9" t="str">
        <f t="shared" si="1"/>
        <v>TSG Kronau 3</v>
      </c>
      <c r="G31" s="9" t="str">
        <f t="shared" si="2"/>
        <v>TSG Kronau 4</v>
      </c>
      <c r="H31">
        <f t="shared" si="3"/>
        <v>21243</v>
      </c>
      <c r="I31" s="7" t="s">
        <v>272</v>
      </c>
    </row>
    <row r="32" spans="1:9" x14ac:dyDescent="0.3">
      <c r="A32">
        <v>21244</v>
      </c>
      <c r="B32" t="s">
        <v>306</v>
      </c>
      <c r="C32" t="s">
        <v>306</v>
      </c>
      <c r="D32" t="s">
        <v>271</v>
      </c>
      <c r="E32" s="9" t="str">
        <f t="shared" si="0"/>
        <v>HFZ Kronau 2</v>
      </c>
      <c r="F32" s="9" t="str">
        <f t="shared" si="1"/>
        <v>HFZ Kronau 3</v>
      </c>
      <c r="G32" s="9" t="str">
        <f t="shared" si="2"/>
        <v>HFZ Kronau 4</v>
      </c>
      <c r="H32">
        <f t="shared" si="3"/>
        <v>21244</v>
      </c>
      <c r="I32" s="7" t="s">
        <v>272</v>
      </c>
    </row>
    <row r="33" spans="1:9" x14ac:dyDescent="0.3">
      <c r="A33">
        <v>21256</v>
      </c>
      <c r="B33" t="s">
        <v>307</v>
      </c>
      <c r="C33" t="s">
        <v>24</v>
      </c>
      <c r="D33" t="s">
        <v>271</v>
      </c>
      <c r="E33" s="9" t="str">
        <f t="shared" si="0"/>
        <v>SG Heidelsheim/Helmsheim/Gondelsheim 2</v>
      </c>
      <c r="F33" s="9" t="str">
        <f t="shared" si="1"/>
        <v>SG Heidelsheim/Helmsheim/Gondelsheim 3</v>
      </c>
      <c r="G33" s="9" t="str">
        <f t="shared" si="2"/>
        <v>SG Heidelsheim/Helmsheim/Gondelsheim 4</v>
      </c>
      <c r="H33">
        <f t="shared" si="3"/>
        <v>21256</v>
      </c>
      <c r="I33" s="7" t="s">
        <v>272</v>
      </c>
    </row>
    <row r="34" spans="1:9" x14ac:dyDescent="0.3">
      <c r="A34">
        <v>21501</v>
      </c>
      <c r="B34" t="s">
        <v>308</v>
      </c>
      <c r="C34" t="s">
        <v>309</v>
      </c>
      <c r="D34" t="s">
        <v>271</v>
      </c>
      <c r="E34" s="9" t="str">
        <f t="shared" si="0"/>
        <v>SG Graben-Neuthard 2</v>
      </c>
      <c r="F34" s="9" t="str">
        <f t="shared" si="1"/>
        <v>SG Graben-Neuthard 3</v>
      </c>
      <c r="G34" s="9" t="str">
        <f t="shared" si="2"/>
        <v>SG Graben-Neuthard 4</v>
      </c>
      <c r="H34">
        <f t="shared" si="3"/>
        <v>21501</v>
      </c>
      <c r="I34" s="7" t="s">
        <v>272</v>
      </c>
    </row>
    <row r="35" spans="1:9" x14ac:dyDescent="0.3">
      <c r="A35">
        <v>22015</v>
      </c>
      <c r="B35" t="s">
        <v>310</v>
      </c>
      <c r="C35" t="s">
        <v>310</v>
      </c>
      <c r="D35" t="s">
        <v>311</v>
      </c>
      <c r="E35" s="9" t="str">
        <f t="shared" si="0"/>
        <v>SG Waldbrunn 2</v>
      </c>
      <c r="F35" s="9" t="str">
        <f t="shared" si="1"/>
        <v>SG Waldbrunn 3</v>
      </c>
      <c r="G35" s="9" t="str">
        <f t="shared" si="2"/>
        <v>SG Waldbrunn 4</v>
      </c>
      <c r="H35">
        <f t="shared" si="3"/>
        <v>22015</v>
      </c>
      <c r="I35" s="7" t="s">
        <v>312</v>
      </c>
    </row>
    <row r="36" spans="1:9" x14ac:dyDescent="0.3">
      <c r="A36">
        <v>22017</v>
      </c>
      <c r="B36" t="s">
        <v>313</v>
      </c>
      <c r="C36" t="s">
        <v>314</v>
      </c>
      <c r="D36" t="s">
        <v>311</v>
      </c>
      <c r="E36" s="9" t="str">
        <f t="shared" si="0"/>
        <v>TV Bad Rappenau 2</v>
      </c>
      <c r="F36" s="9" t="str">
        <f t="shared" si="1"/>
        <v>TV Bad Rappenau 3</v>
      </c>
      <c r="G36" s="9" t="str">
        <f t="shared" si="2"/>
        <v>TV Bad Rappenau 4</v>
      </c>
      <c r="H36">
        <f t="shared" si="3"/>
        <v>22017</v>
      </c>
      <c r="I36" s="7" t="s">
        <v>312</v>
      </c>
    </row>
    <row r="37" spans="1:9" x14ac:dyDescent="0.3">
      <c r="A37">
        <v>22018</v>
      </c>
      <c r="B37" t="s">
        <v>315</v>
      </c>
      <c r="C37" t="s">
        <v>315</v>
      </c>
      <c r="D37" t="s">
        <v>311</v>
      </c>
      <c r="E37" s="9" t="str">
        <f t="shared" si="0"/>
        <v>TV Eschelbronn 2</v>
      </c>
      <c r="F37" s="9" t="str">
        <f t="shared" si="1"/>
        <v>TV Eschelbronn 3</v>
      </c>
      <c r="G37" s="9" t="str">
        <f t="shared" si="2"/>
        <v>TV Eschelbronn 4</v>
      </c>
      <c r="H37">
        <f t="shared" si="3"/>
        <v>22018</v>
      </c>
      <c r="I37" s="7" t="s">
        <v>312</v>
      </c>
    </row>
    <row r="38" spans="1:9" x14ac:dyDescent="0.3">
      <c r="A38">
        <v>22019</v>
      </c>
      <c r="B38" t="s">
        <v>316</v>
      </c>
      <c r="C38" t="s">
        <v>316</v>
      </c>
      <c r="D38" t="s">
        <v>311</v>
      </c>
      <c r="E38" s="9" t="str">
        <f t="shared" si="0"/>
        <v>TB Richen 2</v>
      </c>
      <c r="F38" s="9" t="str">
        <f t="shared" si="1"/>
        <v>TB Richen 3</v>
      </c>
      <c r="G38" s="9" t="str">
        <f t="shared" si="2"/>
        <v>TB Richen 4</v>
      </c>
      <c r="H38">
        <f t="shared" si="3"/>
        <v>22019</v>
      </c>
      <c r="I38" s="7" t="s">
        <v>312</v>
      </c>
    </row>
    <row r="39" spans="1:9" x14ac:dyDescent="0.3">
      <c r="A39">
        <v>22020</v>
      </c>
      <c r="B39" t="s">
        <v>40</v>
      </c>
      <c r="C39" t="s">
        <v>40</v>
      </c>
      <c r="D39" t="s">
        <v>311</v>
      </c>
      <c r="E39" s="9" t="str">
        <f t="shared" si="0"/>
        <v>TV Sinsheim 2</v>
      </c>
      <c r="F39" s="9" t="str">
        <f t="shared" si="1"/>
        <v>TV Sinsheim 3</v>
      </c>
      <c r="G39" s="9" t="str">
        <f t="shared" si="2"/>
        <v>TV Sinsheim 4</v>
      </c>
      <c r="H39">
        <f t="shared" si="3"/>
        <v>22020</v>
      </c>
      <c r="I39" s="7" t="s">
        <v>312</v>
      </c>
    </row>
    <row r="40" spans="1:9" x14ac:dyDescent="0.3">
      <c r="A40">
        <v>22021</v>
      </c>
      <c r="B40" t="s">
        <v>317</v>
      </c>
      <c r="C40" t="s">
        <v>151</v>
      </c>
      <c r="D40" t="s">
        <v>311</v>
      </c>
      <c r="E40" s="9" t="str">
        <f t="shared" si="0"/>
        <v>TSV Phönix Steinsfurt 2</v>
      </c>
      <c r="F40" s="9" t="str">
        <f t="shared" si="1"/>
        <v>TSV Phönix Steinsfurt 3</v>
      </c>
      <c r="G40" s="9" t="str">
        <f t="shared" si="2"/>
        <v>TSV Phönix Steinsfurt 4</v>
      </c>
      <c r="H40">
        <f t="shared" si="3"/>
        <v>22021</v>
      </c>
      <c r="I40" s="7" t="s">
        <v>312</v>
      </c>
    </row>
    <row r="41" spans="1:9" x14ac:dyDescent="0.3">
      <c r="A41">
        <v>22023</v>
      </c>
      <c r="B41" t="s">
        <v>318</v>
      </c>
      <c r="C41" t="s">
        <v>318</v>
      </c>
      <c r="D41" t="s">
        <v>311</v>
      </c>
      <c r="E41" s="9" t="str">
        <f t="shared" si="0"/>
        <v>HSG Kirchheim 2</v>
      </c>
      <c r="F41" s="9" t="str">
        <f t="shared" si="1"/>
        <v>HSG Kirchheim 3</v>
      </c>
      <c r="G41" s="9" t="str">
        <f t="shared" si="2"/>
        <v>HSG Kirchheim 4</v>
      </c>
      <c r="H41">
        <f t="shared" si="3"/>
        <v>22023</v>
      </c>
      <c r="I41" s="7" t="s">
        <v>312</v>
      </c>
    </row>
    <row r="42" spans="1:9" x14ac:dyDescent="0.3">
      <c r="A42">
        <v>22024</v>
      </c>
      <c r="B42" t="s">
        <v>319</v>
      </c>
      <c r="C42" t="s">
        <v>319</v>
      </c>
      <c r="D42" t="s">
        <v>311</v>
      </c>
      <c r="E42" s="9" t="str">
        <f t="shared" si="0"/>
        <v>SpVgg Baiertal 2</v>
      </c>
      <c r="F42" s="9" t="str">
        <f t="shared" si="1"/>
        <v>SpVgg Baiertal 3</v>
      </c>
      <c r="G42" s="9" t="str">
        <f t="shared" si="2"/>
        <v>SpVgg Baiertal 4</v>
      </c>
      <c r="H42">
        <f t="shared" si="3"/>
        <v>22024</v>
      </c>
      <c r="I42" s="7" t="s">
        <v>312</v>
      </c>
    </row>
    <row r="43" spans="1:9" x14ac:dyDescent="0.3">
      <c r="A43">
        <v>22025</v>
      </c>
      <c r="B43" t="s">
        <v>36</v>
      </c>
      <c r="C43" t="s">
        <v>36</v>
      </c>
      <c r="D43" t="s">
        <v>311</v>
      </c>
      <c r="E43" s="9" t="str">
        <f t="shared" si="0"/>
        <v>TV Bammental 2</v>
      </c>
      <c r="F43" s="9" t="str">
        <f t="shared" si="1"/>
        <v>TV Bammental 3</v>
      </c>
      <c r="G43" s="9" t="str">
        <f t="shared" si="2"/>
        <v>TV Bammental 4</v>
      </c>
      <c r="H43">
        <f t="shared" si="3"/>
        <v>22025</v>
      </c>
      <c r="I43" s="7" t="s">
        <v>312</v>
      </c>
    </row>
    <row r="44" spans="1:9" x14ac:dyDescent="0.3">
      <c r="A44">
        <v>22026</v>
      </c>
      <c r="B44" t="s">
        <v>320</v>
      </c>
      <c r="C44" t="s">
        <v>148</v>
      </c>
      <c r="D44" t="s">
        <v>311</v>
      </c>
      <c r="E44" s="9" t="str">
        <f t="shared" si="0"/>
        <v>TV Viktoria Dielheim 2</v>
      </c>
      <c r="F44" s="9" t="str">
        <f t="shared" si="1"/>
        <v>TV Viktoria Dielheim 3</v>
      </c>
      <c r="G44" s="9" t="str">
        <f t="shared" si="2"/>
        <v>TV Viktoria Dielheim 4</v>
      </c>
      <c r="H44">
        <f t="shared" si="3"/>
        <v>22026</v>
      </c>
      <c r="I44" s="7" t="s">
        <v>312</v>
      </c>
    </row>
    <row r="45" spans="1:9" x14ac:dyDescent="0.3">
      <c r="A45">
        <v>22027</v>
      </c>
      <c r="B45" t="s">
        <v>321</v>
      </c>
      <c r="C45" t="s">
        <v>18</v>
      </c>
      <c r="D45" t="s">
        <v>311</v>
      </c>
      <c r="E45" s="9" t="str">
        <f t="shared" si="0"/>
        <v>TSG Germania Dossenheim 2</v>
      </c>
      <c r="F45" s="9" t="str">
        <f t="shared" si="1"/>
        <v>TSG Germania Dossenheim 3</v>
      </c>
      <c r="G45" s="9" t="str">
        <f t="shared" si="2"/>
        <v>TSG Germania Dossenheim 4</v>
      </c>
      <c r="H45">
        <f t="shared" si="3"/>
        <v>22027</v>
      </c>
      <c r="I45" s="7" t="s">
        <v>312</v>
      </c>
    </row>
    <row r="46" spans="1:9" x14ac:dyDescent="0.3">
      <c r="A46">
        <v>22028</v>
      </c>
      <c r="B46" t="s">
        <v>322</v>
      </c>
      <c r="C46" t="s">
        <v>322</v>
      </c>
      <c r="D46" t="s">
        <v>311</v>
      </c>
      <c r="E46" s="9" t="str">
        <f t="shared" si="0"/>
        <v>HG Eberbach 2</v>
      </c>
      <c r="F46" s="9" t="str">
        <f t="shared" si="1"/>
        <v>HG Eberbach 3</v>
      </c>
      <c r="G46" s="9" t="str">
        <f t="shared" si="2"/>
        <v>HG Eberbach 4</v>
      </c>
      <c r="H46">
        <f t="shared" si="3"/>
        <v>22028</v>
      </c>
      <c r="I46" s="7" t="s">
        <v>312</v>
      </c>
    </row>
    <row r="47" spans="1:9" x14ac:dyDescent="0.3">
      <c r="A47">
        <v>22029</v>
      </c>
      <c r="B47" t="s">
        <v>174</v>
      </c>
      <c r="C47" t="s">
        <v>174</v>
      </c>
      <c r="D47" t="s">
        <v>311</v>
      </c>
      <c r="E47" s="9" t="str">
        <f t="shared" si="0"/>
        <v>TV Eppelheim 2</v>
      </c>
      <c r="F47" s="9" t="str">
        <f t="shared" si="1"/>
        <v>TV Eppelheim 3</v>
      </c>
      <c r="G47" s="9" t="str">
        <f t="shared" si="2"/>
        <v>TV Eppelheim 4</v>
      </c>
      <c r="H47">
        <f t="shared" si="3"/>
        <v>22029</v>
      </c>
      <c r="I47" s="7" t="s">
        <v>312</v>
      </c>
    </row>
    <row r="48" spans="1:9" x14ac:dyDescent="0.3">
      <c r="A48">
        <v>22030</v>
      </c>
      <c r="B48" t="s">
        <v>323</v>
      </c>
      <c r="C48" t="s">
        <v>323</v>
      </c>
      <c r="D48" t="s">
        <v>311</v>
      </c>
      <c r="E48" s="9" t="str">
        <f t="shared" si="0"/>
        <v>TSV Gaiberg 2</v>
      </c>
      <c r="F48" s="9" t="str">
        <f t="shared" si="1"/>
        <v>TSV Gaiberg 3</v>
      </c>
      <c r="G48" s="9" t="str">
        <f t="shared" si="2"/>
        <v>TSV Gaiberg 4</v>
      </c>
      <c r="H48">
        <f t="shared" si="3"/>
        <v>22030</v>
      </c>
      <c r="I48" s="7" t="s">
        <v>312</v>
      </c>
    </row>
    <row r="49" spans="1:9" x14ac:dyDescent="0.3">
      <c r="A49">
        <v>22031</v>
      </c>
      <c r="B49" t="s">
        <v>324</v>
      </c>
      <c r="C49" t="s">
        <v>325</v>
      </c>
      <c r="D49" t="s">
        <v>311</v>
      </c>
      <c r="E49" s="9" t="str">
        <f t="shared" si="0"/>
        <v>PSV Knights Heidelberg 2</v>
      </c>
      <c r="F49" s="9" t="str">
        <f t="shared" si="1"/>
        <v>PSV Knights Heidelberg 3</v>
      </c>
      <c r="G49" s="9" t="str">
        <f t="shared" si="2"/>
        <v>PSV Knights Heidelberg 4</v>
      </c>
      <c r="H49">
        <f t="shared" si="3"/>
        <v>22031</v>
      </c>
      <c r="I49" s="7" t="s">
        <v>312</v>
      </c>
    </row>
    <row r="50" spans="1:9" x14ac:dyDescent="0.3">
      <c r="A50">
        <v>22032</v>
      </c>
      <c r="B50" t="s">
        <v>326</v>
      </c>
      <c r="C50" t="s">
        <v>149</v>
      </c>
      <c r="D50" t="s">
        <v>311</v>
      </c>
      <c r="E50" s="9" t="str">
        <f t="shared" si="0"/>
        <v>TSV Handschuhsheim 2</v>
      </c>
      <c r="F50" s="9" t="str">
        <f t="shared" si="1"/>
        <v>TSV Handschuhsheim 3</v>
      </c>
      <c r="G50" s="9" t="str">
        <f t="shared" si="2"/>
        <v>TSV Handschuhsheim 4</v>
      </c>
      <c r="H50">
        <f t="shared" si="3"/>
        <v>22032</v>
      </c>
      <c r="I50" s="7" t="s">
        <v>312</v>
      </c>
    </row>
    <row r="51" spans="1:9" x14ac:dyDescent="0.3">
      <c r="A51">
        <v>22033</v>
      </c>
      <c r="B51" t="s">
        <v>327</v>
      </c>
      <c r="C51" t="s">
        <v>328</v>
      </c>
      <c r="D51" t="s">
        <v>311</v>
      </c>
      <c r="E51" s="9" t="str">
        <f t="shared" si="0"/>
        <v>FT HD-Kirchheim 2</v>
      </c>
      <c r="F51" s="9" t="str">
        <f t="shared" si="1"/>
        <v>FT HD-Kirchheim 3</v>
      </c>
      <c r="G51" s="9" t="str">
        <f t="shared" si="2"/>
        <v>FT HD-Kirchheim 4</v>
      </c>
      <c r="H51">
        <f t="shared" si="3"/>
        <v>22033</v>
      </c>
      <c r="I51" s="7" t="s">
        <v>312</v>
      </c>
    </row>
    <row r="52" spans="1:9" x14ac:dyDescent="0.3">
      <c r="A52">
        <v>22034</v>
      </c>
      <c r="B52" t="s">
        <v>329</v>
      </c>
      <c r="C52" t="s">
        <v>135</v>
      </c>
      <c r="D52" t="s">
        <v>311</v>
      </c>
      <c r="E52" s="9" t="str">
        <f t="shared" si="0"/>
        <v>SG HD-Kirchheim 2</v>
      </c>
      <c r="F52" s="9" t="str">
        <f t="shared" si="1"/>
        <v>SG HD-Kirchheim 3</v>
      </c>
      <c r="G52" s="9" t="str">
        <f t="shared" si="2"/>
        <v>SG HD-Kirchheim 4</v>
      </c>
      <c r="H52">
        <f t="shared" si="3"/>
        <v>22034</v>
      </c>
      <c r="I52" s="7" t="s">
        <v>312</v>
      </c>
    </row>
    <row r="53" spans="1:9" x14ac:dyDescent="0.3">
      <c r="A53">
        <v>22035</v>
      </c>
      <c r="B53" t="s">
        <v>330</v>
      </c>
      <c r="C53" t="s">
        <v>331</v>
      </c>
      <c r="D53" t="s">
        <v>311</v>
      </c>
      <c r="E53" s="9" t="str">
        <f t="shared" si="0"/>
        <v>TSV Pfaffengrund 2</v>
      </c>
      <c r="F53" s="9" t="str">
        <f t="shared" si="1"/>
        <v>TSV Pfaffengrund 3</v>
      </c>
      <c r="G53" s="9" t="str">
        <f t="shared" si="2"/>
        <v>TSV Pfaffengrund 4</v>
      </c>
      <c r="H53">
        <f t="shared" si="3"/>
        <v>22035</v>
      </c>
      <c r="I53" s="7" t="s">
        <v>312</v>
      </c>
    </row>
    <row r="54" spans="1:9" x14ac:dyDescent="0.3">
      <c r="A54">
        <v>22037</v>
      </c>
      <c r="B54" t="s">
        <v>332</v>
      </c>
      <c r="C54" t="s">
        <v>333</v>
      </c>
      <c r="D54" t="s">
        <v>311</v>
      </c>
      <c r="E54" s="9" t="str">
        <f t="shared" si="0"/>
        <v>TSG Ziegelhausen 2</v>
      </c>
      <c r="F54" s="9" t="str">
        <f t="shared" si="1"/>
        <v>TSG Ziegelhausen 3</v>
      </c>
      <c r="G54" s="9" t="str">
        <f t="shared" si="2"/>
        <v>TSG Ziegelhausen 4</v>
      </c>
      <c r="H54">
        <f t="shared" si="3"/>
        <v>22037</v>
      </c>
      <c r="I54" s="7" t="s">
        <v>312</v>
      </c>
    </row>
    <row r="55" spans="1:9" x14ac:dyDescent="0.3">
      <c r="A55">
        <v>22038</v>
      </c>
      <c r="B55" t="s">
        <v>142</v>
      </c>
      <c r="C55" t="s">
        <v>142</v>
      </c>
      <c r="D55" t="s">
        <v>311</v>
      </c>
      <c r="E55" s="9" t="str">
        <f t="shared" si="0"/>
        <v>KuSG Leimen 2</v>
      </c>
      <c r="F55" s="9" t="str">
        <f t="shared" si="1"/>
        <v>KuSG Leimen 3</v>
      </c>
      <c r="G55" s="9" t="str">
        <f t="shared" si="2"/>
        <v>KuSG Leimen 4</v>
      </c>
      <c r="H55">
        <f t="shared" si="3"/>
        <v>22038</v>
      </c>
      <c r="I55" s="7" t="s">
        <v>312</v>
      </c>
    </row>
    <row r="56" spans="1:9" x14ac:dyDescent="0.3">
      <c r="A56">
        <v>22039</v>
      </c>
      <c r="B56" t="s">
        <v>334</v>
      </c>
      <c r="C56" t="s">
        <v>335</v>
      </c>
      <c r="D56" t="s">
        <v>311</v>
      </c>
      <c r="E56" s="9" t="str">
        <f t="shared" si="0"/>
        <v>TSV Germania Malsch 2</v>
      </c>
      <c r="F56" s="9" t="str">
        <f t="shared" si="1"/>
        <v>TSV Germania Malsch 3</v>
      </c>
      <c r="G56" s="9" t="str">
        <f t="shared" si="2"/>
        <v>TSV Germania Malsch 4</v>
      </c>
      <c r="H56">
        <f t="shared" si="3"/>
        <v>22039</v>
      </c>
      <c r="I56" s="7" t="s">
        <v>312</v>
      </c>
    </row>
    <row r="57" spans="1:9" x14ac:dyDescent="0.3">
      <c r="A57">
        <v>22040</v>
      </c>
      <c r="B57" t="s">
        <v>336</v>
      </c>
      <c r="C57" t="s">
        <v>155</v>
      </c>
      <c r="D57" t="s">
        <v>311</v>
      </c>
      <c r="E57" s="9" t="str">
        <f t="shared" si="0"/>
        <v>TSV Germania Malschenberg 2</v>
      </c>
      <c r="F57" s="9" t="str">
        <f t="shared" si="1"/>
        <v>TSV Germania Malschenberg 3</v>
      </c>
      <c r="G57" s="9" t="str">
        <f t="shared" si="2"/>
        <v>TSV Germania Malschenberg 4</v>
      </c>
      <c r="H57">
        <f t="shared" si="3"/>
        <v>22040</v>
      </c>
      <c r="I57" s="7" t="s">
        <v>312</v>
      </c>
    </row>
    <row r="58" spans="1:9" x14ac:dyDescent="0.3">
      <c r="A58">
        <v>22041</v>
      </c>
      <c r="B58" t="s">
        <v>337</v>
      </c>
      <c r="C58" t="s">
        <v>337</v>
      </c>
      <c r="D58" t="s">
        <v>311</v>
      </c>
      <c r="E58" s="9" t="str">
        <f t="shared" si="0"/>
        <v>TSV Meckesheim 2</v>
      </c>
      <c r="F58" s="9" t="str">
        <f t="shared" si="1"/>
        <v>TSV Meckesheim 3</v>
      </c>
      <c r="G58" s="9" t="str">
        <f t="shared" si="2"/>
        <v>TSV Meckesheim 4</v>
      </c>
      <c r="H58">
        <f t="shared" si="3"/>
        <v>22041</v>
      </c>
      <c r="I58" s="7" t="s">
        <v>312</v>
      </c>
    </row>
    <row r="59" spans="1:9" x14ac:dyDescent="0.3">
      <c r="A59">
        <v>22042</v>
      </c>
      <c r="B59" t="s">
        <v>338</v>
      </c>
      <c r="C59" t="s">
        <v>338</v>
      </c>
      <c r="D59" t="s">
        <v>311</v>
      </c>
      <c r="E59" s="9" t="str">
        <f t="shared" si="0"/>
        <v>BSC Mückenloch 2</v>
      </c>
      <c r="F59" s="9" t="str">
        <f t="shared" si="1"/>
        <v>BSC Mückenloch 3</v>
      </c>
      <c r="G59" s="9" t="str">
        <f t="shared" si="2"/>
        <v>BSC Mückenloch 4</v>
      </c>
      <c r="H59">
        <f t="shared" si="3"/>
        <v>22042</v>
      </c>
      <c r="I59" s="7" t="s">
        <v>312</v>
      </c>
    </row>
    <row r="60" spans="1:9" x14ac:dyDescent="0.3">
      <c r="A60">
        <v>22043</v>
      </c>
      <c r="B60" t="s">
        <v>339</v>
      </c>
      <c r="C60" t="s">
        <v>340</v>
      </c>
      <c r="D60" t="s">
        <v>311</v>
      </c>
      <c r="E60" s="9" t="str">
        <f t="shared" si="0"/>
        <v>TV Neckargemünd 2</v>
      </c>
      <c r="F60" s="9" t="str">
        <f t="shared" si="1"/>
        <v>TV Neckargemünd 3</v>
      </c>
      <c r="G60" s="9" t="str">
        <f t="shared" si="2"/>
        <v>TV Neckargemünd 4</v>
      </c>
      <c r="H60">
        <f t="shared" si="3"/>
        <v>22043</v>
      </c>
      <c r="I60" s="7" t="s">
        <v>312</v>
      </c>
    </row>
    <row r="61" spans="1:9" x14ac:dyDescent="0.3">
      <c r="A61">
        <v>22044</v>
      </c>
      <c r="B61" t="s">
        <v>341</v>
      </c>
      <c r="C61" t="s">
        <v>153</v>
      </c>
      <c r="D61" t="s">
        <v>311</v>
      </c>
      <c r="E61" s="9" t="str">
        <f t="shared" si="0"/>
        <v>TB Neckarsteinach 2</v>
      </c>
      <c r="F61" s="9" t="str">
        <f t="shared" si="1"/>
        <v>TB Neckarsteinach 3</v>
      </c>
      <c r="G61" s="9" t="str">
        <f t="shared" si="2"/>
        <v>TB Neckarsteinach 4</v>
      </c>
      <c r="H61">
        <f t="shared" si="3"/>
        <v>22044</v>
      </c>
      <c r="I61" s="7" t="s">
        <v>312</v>
      </c>
    </row>
    <row r="62" spans="1:9" x14ac:dyDescent="0.3">
      <c r="A62">
        <v>22045</v>
      </c>
      <c r="B62" t="s">
        <v>10</v>
      </c>
      <c r="C62" t="s">
        <v>10</v>
      </c>
      <c r="D62" t="s">
        <v>311</v>
      </c>
      <c r="E62" s="9" t="str">
        <f t="shared" si="0"/>
        <v>SG Nußloch 2</v>
      </c>
      <c r="F62" s="9" t="str">
        <f t="shared" si="1"/>
        <v>SG Nußloch 3</v>
      </c>
      <c r="G62" s="9" t="str">
        <f t="shared" si="2"/>
        <v>SG Nußloch 4</v>
      </c>
      <c r="H62">
        <f t="shared" si="3"/>
        <v>22045</v>
      </c>
      <c r="I62" s="7" t="s">
        <v>312</v>
      </c>
    </row>
    <row r="63" spans="1:9" x14ac:dyDescent="0.3">
      <c r="A63">
        <v>22046</v>
      </c>
      <c r="B63" t="s">
        <v>342</v>
      </c>
      <c r="C63" t="s">
        <v>342</v>
      </c>
      <c r="D63" t="s">
        <v>311</v>
      </c>
      <c r="E63" s="9" t="str">
        <f t="shared" si="0"/>
        <v>TSV Rot 2</v>
      </c>
      <c r="F63" s="9" t="str">
        <f t="shared" si="1"/>
        <v>TSV Rot 3</v>
      </c>
      <c r="G63" s="9" t="str">
        <f t="shared" si="2"/>
        <v>TSV Rot 4</v>
      </c>
      <c r="H63">
        <f t="shared" si="3"/>
        <v>22046</v>
      </c>
      <c r="I63" s="7" t="s">
        <v>312</v>
      </c>
    </row>
    <row r="64" spans="1:9" x14ac:dyDescent="0.3">
      <c r="A64">
        <v>22047</v>
      </c>
      <c r="B64" t="s">
        <v>178</v>
      </c>
      <c r="C64" t="s">
        <v>178</v>
      </c>
      <c r="D64" t="s">
        <v>311</v>
      </c>
      <c r="E64" s="9" t="str">
        <f t="shared" si="0"/>
        <v>SC Sandhausen 2</v>
      </c>
      <c r="F64" s="9" t="str">
        <f t="shared" si="1"/>
        <v>SC Sandhausen 3</v>
      </c>
      <c r="G64" s="9" t="str">
        <f t="shared" si="2"/>
        <v>SC Sandhausen 4</v>
      </c>
      <c r="H64">
        <f t="shared" si="3"/>
        <v>22047</v>
      </c>
      <c r="I64" s="7" t="s">
        <v>312</v>
      </c>
    </row>
    <row r="65" spans="1:9" x14ac:dyDescent="0.3">
      <c r="A65">
        <v>22048</v>
      </c>
      <c r="B65" t="s">
        <v>343</v>
      </c>
      <c r="C65" t="s">
        <v>343</v>
      </c>
      <c r="D65" t="s">
        <v>311</v>
      </c>
      <c r="E65" s="9" t="str">
        <f t="shared" si="0"/>
        <v>SG St. Leon 2</v>
      </c>
      <c r="F65" s="9" t="str">
        <f t="shared" si="1"/>
        <v>SG St. Leon 3</v>
      </c>
      <c r="G65" s="9" t="str">
        <f t="shared" si="2"/>
        <v>SG St. Leon 4</v>
      </c>
      <c r="H65">
        <f t="shared" si="3"/>
        <v>22048</v>
      </c>
      <c r="I65" s="7" t="s">
        <v>312</v>
      </c>
    </row>
    <row r="66" spans="1:9" x14ac:dyDescent="0.3">
      <c r="A66">
        <v>22049</v>
      </c>
      <c r="B66" t="s">
        <v>344</v>
      </c>
      <c r="C66" t="s">
        <v>345</v>
      </c>
      <c r="D66" t="s">
        <v>311</v>
      </c>
      <c r="E66" s="9" t="str">
        <f t="shared" si="0"/>
        <v>SG Walldorf Astoria 1902 Männer 2</v>
      </c>
      <c r="F66" s="9" t="str">
        <f t="shared" si="1"/>
        <v>SG Walldorf Astoria 1902 Männer 3</v>
      </c>
      <c r="G66" s="9" t="str">
        <f t="shared" si="2"/>
        <v>SG Walldorf Astoria 1902 Männer 4</v>
      </c>
      <c r="H66">
        <f t="shared" si="3"/>
        <v>22049</v>
      </c>
      <c r="I66" s="7" t="s">
        <v>312</v>
      </c>
    </row>
    <row r="67" spans="1:9" x14ac:dyDescent="0.3">
      <c r="A67">
        <v>22050</v>
      </c>
      <c r="B67" t="s">
        <v>138</v>
      </c>
      <c r="C67" t="s">
        <v>138</v>
      </c>
      <c r="D67" t="s">
        <v>311</v>
      </c>
      <c r="E67" s="9" t="str">
        <f t="shared" ref="E67:E130" si="4">CONCATENATE(C67," ",$E$1)</f>
        <v>TSG Wiesloch 2</v>
      </c>
      <c r="F67" s="9" t="str">
        <f t="shared" ref="F67:F130" si="5">CONCATENATE(C67," ",$F$1)</f>
        <v>TSG Wiesloch 3</v>
      </c>
      <c r="G67" s="9" t="str">
        <f t="shared" ref="G67:G130" si="6">CONCATENATE(C67," ",$G$1)</f>
        <v>TSG Wiesloch 4</v>
      </c>
      <c r="H67">
        <f t="shared" ref="H67:H130" si="7">+A67</f>
        <v>22050</v>
      </c>
      <c r="I67" s="7" t="s">
        <v>312</v>
      </c>
    </row>
    <row r="68" spans="1:9" x14ac:dyDescent="0.3">
      <c r="A68">
        <v>22051</v>
      </c>
      <c r="B68" t="s">
        <v>346</v>
      </c>
      <c r="C68" t="s">
        <v>150</v>
      </c>
      <c r="D68" t="s">
        <v>311</v>
      </c>
      <c r="E68" s="9" t="str">
        <f t="shared" si="4"/>
        <v>SC Wilhelmsfeld 2</v>
      </c>
      <c r="F68" s="9" t="str">
        <f t="shared" si="5"/>
        <v>SC Wilhelmsfeld 3</v>
      </c>
      <c r="G68" s="9" t="str">
        <f t="shared" si="6"/>
        <v>SC Wilhelmsfeld 4</v>
      </c>
      <c r="H68">
        <f t="shared" si="7"/>
        <v>22051</v>
      </c>
      <c r="I68" s="7" t="s">
        <v>312</v>
      </c>
    </row>
    <row r="69" spans="1:9" x14ac:dyDescent="0.3">
      <c r="A69">
        <v>22052</v>
      </c>
      <c r="B69" t="s">
        <v>347</v>
      </c>
      <c r="C69" t="s">
        <v>167</v>
      </c>
      <c r="D69" t="s">
        <v>311</v>
      </c>
      <c r="E69" s="9" t="str">
        <f t="shared" si="4"/>
        <v>SGH Waldbrunn/Eberbach 2</v>
      </c>
      <c r="F69" s="9" t="str">
        <f t="shared" si="5"/>
        <v>SGH Waldbrunn/Eberbach 3</v>
      </c>
      <c r="G69" s="9" t="str">
        <f t="shared" si="6"/>
        <v>SGH Waldbrunn/Eberbach 4</v>
      </c>
      <c r="H69">
        <f t="shared" si="7"/>
        <v>22052</v>
      </c>
      <c r="I69" s="7" t="s">
        <v>312</v>
      </c>
    </row>
    <row r="70" spans="1:9" x14ac:dyDescent="0.3">
      <c r="A70">
        <v>22054</v>
      </c>
      <c r="B70" t="s">
        <v>348</v>
      </c>
      <c r="C70" t="s">
        <v>349</v>
      </c>
      <c r="D70" t="s">
        <v>311</v>
      </c>
      <c r="E70" s="9" t="str">
        <f t="shared" si="4"/>
        <v>JSG Malsch/Malschenberg 2</v>
      </c>
      <c r="F70" s="9" t="str">
        <f t="shared" si="5"/>
        <v>JSG Malsch/Malschenberg 3</v>
      </c>
      <c r="G70" s="9" t="str">
        <f t="shared" si="6"/>
        <v>JSG Malsch/Malschenberg 4</v>
      </c>
      <c r="H70">
        <f t="shared" si="7"/>
        <v>22054</v>
      </c>
      <c r="I70" s="7" t="s">
        <v>312</v>
      </c>
    </row>
    <row r="71" spans="1:9" x14ac:dyDescent="0.3">
      <c r="A71">
        <v>22204</v>
      </c>
      <c r="B71" t="s">
        <v>350</v>
      </c>
      <c r="C71" t="s">
        <v>171</v>
      </c>
      <c r="D71" t="s">
        <v>311</v>
      </c>
      <c r="E71" s="9" t="str">
        <f t="shared" si="4"/>
        <v>TSV Handschuhsheim Frauen 2</v>
      </c>
      <c r="F71" s="9" t="str">
        <f t="shared" si="5"/>
        <v>TSV Handschuhsheim Frauen 3</v>
      </c>
      <c r="G71" s="9" t="str">
        <f t="shared" si="6"/>
        <v>TSV Handschuhsheim Frauen 4</v>
      </c>
      <c r="H71">
        <f t="shared" si="7"/>
        <v>22204</v>
      </c>
      <c r="I71" s="7" t="s">
        <v>312</v>
      </c>
    </row>
    <row r="72" spans="1:9" x14ac:dyDescent="0.3">
      <c r="A72">
        <v>22205</v>
      </c>
      <c r="B72" t="s">
        <v>351</v>
      </c>
      <c r="C72" t="s">
        <v>136</v>
      </c>
      <c r="D72" t="s">
        <v>311</v>
      </c>
      <c r="E72" s="9" t="str">
        <f t="shared" si="4"/>
        <v>TSV HD-Wieblingen 2</v>
      </c>
      <c r="F72" s="9" t="str">
        <f t="shared" si="5"/>
        <v>TSV HD-Wieblingen 3</v>
      </c>
      <c r="G72" s="9" t="str">
        <f t="shared" si="6"/>
        <v>TSV HD-Wieblingen 4</v>
      </c>
      <c r="H72">
        <f t="shared" si="7"/>
        <v>22205</v>
      </c>
      <c r="I72" s="7" t="s">
        <v>312</v>
      </c>
    </row>
    <row r="73" spans="1:9" x14ac:dyDescent="0.3">
      <c r="A73">
        <v>22217</v>
      </c>
      <c r="B73" t="s">
        <v>352</v>
      </c>
      <c r="C73" t="s">
        <v>176</v>
      </c>
      <c r="D73" t="s">
        <v>311</v>
      </c>
      <c r="E73" s="9" t="str">
        <f t="shared" si="4"/>
        <v>SG Walldorf Astoria 1902 Frauen 2</v>
      </c>
      <c r="F73" s="9" t="str">
        <f t="shared" si="5"/>
        <v>SG Walldorf Astoria 1902 Frauen 3</v>
      </c>
      <c r="G73" s="9" t="str">
        <f t="shared" si="6"/>
        <v>SG Walldorf Astoria 1902 Frauen 4</v>
      </c>
      <c r="H73">
        <f t="shared" si="7"/>
        <v>22217</v>
      </c>
      <c r="I73" s="7" t="s">
        <v>312</v>
      </c>
    </row>
    <row r="74" spans="1:9" x14ac:dyDescent="0.3">
      <c r="A74">
        <v>22219</v>
      </c>
      <c r="B74" t="s">
        <v>353</v>
      </c>
      <c r="C74" t="s">
        <v>146</v>
      </c>
      <c r="D74" t="s">
        <v>311</v>
      </c>
      <c r="E74" s="9" t="str">
        <f t="shared" si="4"/>
        <v>JSG SC Sandhausen/SG Walldorf 2</v>
      </c>
      <c r="F74" s="9" t="str">
        <f t="shared" si="5"/>
        <v>JSG SC Sandhausen/SG Walldorf 3</v>
      </c>
      <c r="G74" s="9" t="str">
        <f t="shared" si="6"/>
        <v>JSG SC Sandhausen/SG Walldorf 4</v>
      </c>
      <c r="H74">
        <f t="shared" si="7"/>
        <v>22219</v>
      </c>
      <c r="I74" s="7" t="s">
        <v>312</v>
      </c>
    </row>
    <row r="75" spans="1:9" x14ac:dyDescent="0.3">
      <c r="A75">
        <v>22237</v>
      </c>
      <c r="B75" t="s">
        <v>354</v>
      </c>
      <c r="C75" t="s">
        <v>355</v>
      </c>
      <c r="D75" t="s">
        <v>311</v>
      </c>
      <c r="E75" s="9" t="str">
        <f t="shared" si="4"/>
        <v>JSG SG Kirchheim/SC Sandhausen 2</v>
      </c>
      <c r="F75" s="9" t="str">
        <f t="shared" si="5"/>
        <v>JSG SG Kirchheim/SC Sandhausen 3</v>
      </c>
      <c r="G75" s="9" t="str">
        <f t="shared" si="6"/>
        <v>JSG SG Kirchheim/SC Sandhausen 4</v>
      </c>
      <c r="H75">
        <f t="shared" si="7"/>
        <v>22237</v>
      </c>
      <c r="I75" s="7" t="s">
        <v>312</v>
      </c>
    </row>
    <row r="76" spans="1:9" x14ac:dyDescent="0.3">
      <c r="A76">
        <v>22238</v>
      </c>
      <c r="B76" t="s">
        <v>356</v>
      </c>
      <c r="C76" t="s">
        <v>162</v>
      </c>
      <c r="D76" t="s">
        <v>311</v>
      </c>
      <c r="E76" s="9" t="str">
        <f t="shared" si="4"/>
        <v>JSG St. Leon/Reilingen 2</v>
      </c>
      <c r="F76" s="9" t="str">
        <f t="shared" si="5"/>
        <v>JSG St. Leon/Reilingen 3</v>
      </c>
      <c r="G76" s="9" t="str">
        <f t="shared" si="6"/>
        <v>JSG St. Leon/Reilingen 4</v>
      </c>
      <c r="H76">
        <f t="shared" si="7"/>
        <v>22238</v>
      </c>
      <c r="I76" s="7" t="s">
        <v>312</v>
      </c>
    </row>
    <row r="77" spans="1:9" x14ac:dyDescent="0.3">
      <c r="A77">
        <v>22247</v>
      </c>
      <c r="B77" t="s">
        <v>357</v>
      </c>
      <c r="C77" t="s">
        <v>358</v>
      </c>
      <c r="D77" t="s">
        <v>311</v>
      </c>
      <c r="E77" s="9" t="str">
        <f t="shared" si="4"/>
        <v>JSG SG Walldorf/SC Sandhausen 2</v>
      </c>
      <c r="F77" s="9" t="str">
        <f t="shared" si="5"/>
        <v>JSG SG Walldorf/SC Sandhausen 3</v>
      </c>
      <c r="G77" s="9" t="str">
        <f t="shared" si="6"/>
        <v>JSG SG Walldorf/SC Sandhausen 4</v>
      </c>
      <c r="H77">
        <f t="shared" si="7"/>
        <v>22247</v>
      </c>
      <c r="I77" s="7" t="s">
        <v>312</v>
      </c>
    </row>
    <row r="78" spans="1:9" x14ac:dyDescent="0.3">
      <c r="A78">
        <v>22268</v>
      </c>
      <c r="B78" t="s">
        <v>359</v>
      </c>
      <c r="C78" t="s">
        <v>360</v>
      </c>
      <c r="D78" t="s">
        <v>311</v>
      </c>
      <c r="E78" s="9" t="str">
        <f t="shared" si="4"/>
        <v>HSG Meckesheim/Eschelbronn 2</v>
      </c>
      <c r="F78" s="9" t="str">
        <f t="shared" si="5"/>
        <v>HSG Meckesheim/Eschelbronn 3</v>
      </c>
      <c r="G78" s="9" t="str">
        <f t="shared" si="6"/>
        <v>HSG Meckesheim/Eschelbronn 4</v>
      </c>
      <c r="H78">
        <f t="shared" si="7"/>
        <v>22268</v>
      </c>
      <c r="I78" s="7" t="s">
        <v>312</v>
      </c>
    </row>
    <row r="79" spans="1:9" x14ac:dyDescent="0.3">
      <c r="A79">
        <v>22278</v>
      </c>
      <c r="B79" t="s">
        <v>361</v>
      </c>
      <c r="C79" t="s">
        <v>362</v>
      </c>
      <c r="D79" t="s">
        <v>311</v>
      </c>
      <c r="E79" s="9" t="str">
        <f t="shared" si="4"/>
        <v>ASG TSV Rot/TSVG Malsch 2</v>
      </c>
      <c r="F79" s="9" t="str">
        <f t="shared" si="5"/>
        <v>ASG TSV Rot/TSVG Malsch 3</v>
      </c>
      <c r="G79" s="9" t="str">
        <f t="shared" si="6"/>
        <v>ASG TSV Rot/TSVG Malsch 4</v>
      </c>
      <c r="H79">
        <f t="shared" si="7"/>
        <v>22278</v>
      </c>
      <c r="I79" s="7" t="s">
        <v>312</v>
      </c>
    </row>
    <row r="80" spans="1:9" x14ac:dyDescent="0.3">
      <c r="A80">
        <v>22283</v>
      </c>
      <c r="B80" t="s">
        <v>363</v>
      </c>
      <c r="C80" t="s">
        <v>364</v>
      </c>
      <c r="D80" t="s">
        <v>311</v>
      </c>
      <c r="E80" s="9" t="str">
        <f t="shared" si="4"/>
        <v>JSG Bammental/Mückenloch 2</v>
      </c>
      <c r="F80" s="9" t="str">
        <f t="shared" si="5"/>
        <v>JSG Bammental/Mückenloch 3</v>
      </c>
      <c r="G80" s="9" t="str">
        <f t="shared" si="6"/>
        <v>JSG Bammental/Mückenloch 4</v>
      </c>
      <c r="H80">
        <f t="shared" si="7"/>
        <v>22283</v>
      </c>
      <c r="I80" s="7" t="s">
        <v>312</v>
      </c>
    </row>
    <row r="81" spans="1:9" x14ac:dyDescent="0.3">
      <c r="A81">
        <v>22291</v>
      </c>
      <c r="B81" t="s">
        <v>365</v>
      </c>
      <c r="C81" t="s">
        <v>170</v>
      </c>
      <c r="D81" t="s">
        <v>311</v>
      </c>
      <c r="E81" s="9" t="str">
        <f t="shared" si="4"/>
        <v>JSG Dielheim/Baiertal 2</v>
      </c>
      <c r="F81" s="9" t="str">
        <f t="shared" si="5"/>
        <v>JSG Dielheim/Baiertal 3</v>
      </c>
      <c r="G81" s="9" t="str">
        <f t="shared" si="6"/>
        <v>JSG Dielheim/Baiertal 4</v>
      </c>
      <c r="H81">
        <f t="shared" si="7"/>
        <v>22291</v>
      </c>
      <c r="I81" s="7" t="s">
        <v>312</v>
      </c>
    </row>
    <row r="82" spans="1:9" x14ac:dyDescent="0.3">
      <c r="A82">
        <v>22512</v>
      </c>
      <c r="B82" t="s">
        <v>366</v>
      </c>
      <c r="C82" t="s">
        <v>367</v>
      </c>
      <c r="D82" t="s">
        <v>311</v>
      </c>
      <c r="E82" s="9" t="str">
        <f t="shared" si="4"/>
        <v>SG Mückenloch-Meckesheim-Neckargemünd 2</v>
      </c>
      <c r="F82" s="9" t="str">
        <f t="shared" si="5"/>
        <v>SG Mückenloch-Meckesheim-Neckargemünd 3</v>
      </c>
      <c r="G82" s="9" t="str">
        <f t="shared" si="6"/>
        <v>SG Mückenloch-Meckesheim-Neckargemünd 4</v>
      </c>
      <c r="H82">
        <f t="shared" si="7"/>
        <v>22512</v>
      </c>
      <c r="I82" s="7" t="s">
        <v>312</v>
      </c>
    </row>
    <row r="83" spans="1:9" x14ac:dyDescent="0.3">
      <c r="A83">
        <v>22514</v>
      </c>
      <c r="B83" t="s">
        <v>368</v>
      </c>
      <c r="C83" t="s">
        <v>369</v>
      </c>
      <c r="D83" t="s">
        <v>311</v>
      </c>
      <c r="E83" s="9" t="str">
        <f t="shared" si="4"/>
        <v>SG Mückenloch-Meckesheim 2</v>
      </c>
      <c r="F83" s="9" t="str">
        <f t="shared" si="5"/>
        <v>SG Mückenloch-Meckesheim 3</v>
      </c>
      <c r="G83" s="9" t="str">
        <f t="shared" si="6"/>
        <v>SG Mückenloch-Meckesheim 4</v>
      </c>
      <c r="H83">
        <f t="shared" si="7"/>
        <v>22514</v>
      </c>
      <c r="I83" s="7" t="s">
        <v>312</v>
      </c>
    </row>
    <row r="84" spans="1:9" x14ac:dyDescent="0.3">
      <c r="A84">
        <v>22515</v>
      </c>
      <c r="B84" t="s">
        <v>370</v>
      </c>
      <c r="C84" t="s">
        <v>371</v>
      </c>
      <c r="D84" t="s">
        <v>311</v>
      </c>
      <c r="E84" s="9" t="str">
        <f t="shared" si="4"/>
        <v>SG Meckesheim-Dielheim 2</v>
      </c>
      <c r="F84" s="9" t="str">
        <f t="shared" si="5"/>
        <v>SG Meckesheim-Dielheim 3</v>
      </c>
      <c r="G84" s="9" t="str">
        <f t="shared" si="6"/>
        <v>SG Meckesheim-Dielheim 4</v>
      </c>
      <c r="H84">
        <f t="shared" si="7"/>
        <v>22515</v>
      </c>
      <c r="I84" s="7" t="s">
        <v>312</v>
      </c>
    </row>
    <row r="85" spans="1:9" x14ac:dyDescent="0.3">
      <c r="A85">
        <v>22518</v>
      </c>
      <c r="B85" t="s">
        <v>372</v>
      </c>
      <c r="C85" t="s">
        <v>373</v>
      </c>
      <c r="D85" t="s">
        <v>311</v>
      </c>
      <c r="E85" s="9" t="str">
        <f t="shared" si="4"/>
        <v>SG Neckargmünd-Mückenloch 2</v>
      </c>
      <c r="F85" s="9" t="str">
        <f t="shared" si="5"/>
        <v>SG Neckargmünd-Mückenloch 3</v>
      </c>
      <c r="G85" s="9" t="str">
        <f t="shared" si="6"/>
        <v>SG Neckargmünd-Mückenloch 4</v>
      </c>
      <c r="H85">
        <f t="shared" si="7"/>
        <v>22518</v>
      </c>
      <c r="I85" s="7" t="s">
        <v>312</v>
      </c>
    </row>
    <row r="86" spans="1:9" x14ac:dyDescent="0.3">
      <c r="A86">
        <v>22519</v>
      </c>
      <c r="B86" t="s">
        <v>374</v>
      </c>
      <c r="C86" t="s">
        <v>375</v>
      </c>
      <c r="D86" t="s">
        <v>311</v>
      </c>
      <c r="E86" s="9" t="str">
        <f t="shared" si="4"/>
        <v>SG Leimen-Kirchheim 2</v>
      </c>
      <c r="F86" s="9" t="str">
        <f t="shared" si="5"/>
        <v>SG Leimen-Kirchheim 3</v>
      </c>
      <c r="G86" s="9" t="str">
        <f t="shared" si="6"/>
        <v>SG Leimen-Kirchheim 4</v>
      </c>
      <c r="H86">
        <f t="shared" si="7"/>
        <v>22519</v>
      </c>
      <c r="I86" s="7" t="s">
        <v>312</v>
      </c>
    </row>
    <row r="87" spans="1:9" x14ac:dyDescent="0.3">
      <c r="A87">
        <v>22524</v>
      </c>
      <c r="B87" t="s">
        <v>376</v>
      </c>
      <c r="C87" t="s">
        <v>377</v>
      </c>
      <c r="D87" t="s">
        <v>311</v>
      </c>
      <c r="E87" s="9" t="str">
        <f t="shared" si="4"/>
        <v>SG Meckesheim-Eschelbronn 2</v>
      </c>
      <c r="F87" s="9" t="str">
        <f t="shared" si="5"/>
        <v>SG Meckesheim-Eschelbronn 3</v>
      </c>
      <c r="G87" s="9" t="str">
        <f t="shared" si="6"/>
        <v>SG Meckesheim-Eschelbronn 4</v>
      </c>
      <c r="H87">
        <f t="shared" si="7"/>
        <v>22524</v>
      </c>
      <c r="I87" s="7" t="s">
        <v>312</v>
      </c>
    </row>
    <row r="88" spans="1:9" x14ac:dyDescent="0.3">
      <c r="A88">
        <v>22527</v>
      </c>
      <c r="B88" t="s">
        <v>378</v>
      </c>
      <c r="C88" t="s">
        <v>378</v>
      </c>
      <c r="D88" t="s">
        <v>311</v>
      </c>
      <c r="E88" s="9" t="str">
        <f t="shared" si="4"/>
        <v>JSG Odenwald 2</v>
      </c>
      <c r="F88" s="9" t="str">
        <f t="shared" si="5"/>
        <v>JSG Odenwald 3</v>
      </c>
      <c r="G88" s="9" t="str">
        <f t="shared" si="6"/>
        <v>JSG Odenwald 4</v>
      </c>
      <c r="H88">
        <f t="shared" si="7"/>
        <v>22527</v>
      </c>
      <c r="I88" s="7" t="s">
        <v>312</v>
      </c>
    </row>
    <row r="89" spans="1:9" x14ac:dyDescent="0.3">
      <c r="A89">
        <v>25532</v>
      </c>
      <c r="B89" t="s">
        <v>379</v>
      </c>
      <c r="C89" t="s">
        <v>380</v>
      </c>
      <c r="D89" t="s">
        <v>311</v>
      </c>
      <c r="E89" s="9" t="str">
        <f t="shared" si="4"/>
        <v>SG Wieblingen/Handschuhsheim 2</v>
      </c>
      <c r="F89" s="9" t="str">
        <f t="shared" si="5"/>
        <v>SG Wieblingen/Handschuhsheim 3</v>
      </c>
      <c r="G89" s="9" t="str">
        <f t="shared" si="6"/>
        <v>SG Wieblingen/Handschuhsheim 4</v>
      </c>
      <c r="H89">
        <f t="shared" si="7"/>
        <v>25532</v>
      </c>
      <c r="I89" s="7" t="s">
        <v>312</v>
      </c>
    </row>
    <row r="90" spans="1:9" x14ac:dyDescent="0.3">
      <c r="A90">
        <v>23108</v>
      </c>
      <c r="B90" t="s">
        <v>21</v>
      </c>
      <c r="C90" t="s">
        <v>21</v>
      </c>
      <c r="D90" t="s">
        <v>381</v>
      </c>
      <c r="E90" s="9" t="str">
        <f t="shared" si="4"/>
        <v>TG Eggenstein 2</v>
      </c>
      <c r="F90" s="9" t="str">
        <f t="shared" si="5"/>
        <v>TG Eggenstein 3</v>
      </c>
      <c r="G90" s="9" t="str">
        <f t="shared" si="6"/>
        <v>TG Eggenstein 4</v>
      </c>
      <c r="H90">
        <f t="shared" si="7"/>
        <v>23108</v>
      </c>
      <c r="I90" s="7" t="s">
        <v>272</v>
      </c>
    </row>
    <row r="91" spans="1:9" x14ac:dyDescent="0.3">
      <c r="A91">
        <v>23109</v>
      </c>
      <c r="B91" t="s">
        <v>382</v>
      </c>
      <c r="C91" t="s">
        <v>383</v>
      </c>
      <c r="D91" t="s">
        <v>381</v>
      </c>
      <c r="E91" s="9" t="str">
        <f t="shared" si="4"/>
        <v>TV Ettlingenweier 2</v>
      </c>
      <c r="F91" s="9" t="str">
        <f t="shared" si="5"/>
        <v>TV Ettlingenweier 3</v>
      </c>
      <c r="G91" s="9" t="str">
        <f t="shared" si="6"/>
        <v>TV Ettlingenweier 4</v>
      </c>
      <c r="H91">
        <f t="shared" si="7"/>
        <v>23109</v>
      </c>
      <c r="I91" s="7" t="s">
        <v>272</v>
      </c>
    </row>
    <row r="92" spans="1:9" x14ac:dyDescent="0.3">
      <c r="A92">
        <v>23110</v>
      </c>
      <c r="B92" t="s">
        <v>384</v>
      </c>
      <c r="C92" t="s">
        <v>385</v>
      </c>
      <c r="D92" t="s">
        <v>381</v>
      </c>
      <c r="E92" s="9" t="str">
        <f t="shared" si="4"/>
        <v>TV Friedrichstal 2</v>
      </c>
      <c r="F92" s="9" t="str">
        <f t="shared" si="5"/>
        <v>TV Friedrichstal 3</v>
      </c>
      <c r="G92" s="9" t="str">
        <f t="shared" si="6"/>
        <v>TV Friedrichstal 4</v>
      </c>
      <c r="H92">
        <f t="shared" si="7"/>
        <v>23110</v>
      </c>
      <c r="I92" s="7" t="s">
        <v>272</v>
      </c>
    </row>
    <row r="93" spans="1:9" x14ac:dyDescent="0.3">
      <c r="A93">
        <v>23112</v>
      </c>
      <c r="B93" t="s">
        <v>386</v>
      </c>
      <c r="C93" t="s">
        <v>386</v>
      </c>
      <c r="D93" t="s">
        <v>381</v>
      </c>
      <c r="E93" s="9" t="str">
        <f t="shared" si="4"/>
        <v>TSV Jöhlingen 2</v>
      </c>
      <c r="F93" s="9" t="str">
        <f t="shared" si="5"/>
        <v>TSV Jöhlingen 3</v>
      </c>
      <c r="G93" s="9" t="str">
        <f t="shared" si="6"/>
        <v>TSV Jöhlingen 4</v>
      </c>
      <c r="H93">
        <f t="shared" si="7"/>
        <v>23112</v>
      </c>
      <c r="I93" s="7" t="s">
        <v>272</v>
      </c>
    </row>
    <row r="94" spans="1:9" x14ac:dyDescent="0.3">
      <c r="A94">
        <v>23113</v>
      </c>
      <c r="B94" t="s">
        <v>387</v>
      </c>
      <c r="C94" t="s">
        <v>387</v>
      </c>
      <c r="D94" t="s">
        <v>381</v>
      </c>
      <c r="E94" s="9" t="str">
        <f t="shared" si="4"/>
        <v>HC Karlsbad 2</v>
      </c>
      <c r="F94" s="9" t="str">
        <f t="shared" si="5"/>
        <v>HC Karlsbad 3</v>
      </c>
      <c r="G94" s="9" t="str">
        <f t="shared" si="6"/>
        <v>HC Karlsbad 4</v>
      </c>
      <c r="H94">
        <f t="shared" si="7"/>
        <v>23113</v>
      </c>
      <c r="I94" s="7" t="s">
        <v>272</v>
      </c>
    </row>
    <row r="95" spans="1:9" x14ac:dyDescent="0.3">
      <c r="A95">
        <v>23114</v>
      </c>
      <c r="B95" t="s">
        <v>185</v>
      </c>
      <c r="C95" t="s">
        <v>185</v>
      </c>
      <c r="D95" t="s">
        <v>381</v>
      </c>
      <c r="E95" s="9" t="str">
        <f t="shared" si="4"/>
        <v>MTV Karlsruhe 2</v>
      </c>
      <c r="F95" s="9" t="str">
        <f t="shared" si="5"/>
        <v>MTV Karlsruhe 3</v>
      </c>
      <c r="G95" s="9" t="str">
        <f t="shared" si="6"/>
        <v>MTV Karlsruhe 4</v>
      </c>
      <c r="H95">
        <f t="shared" si="7"/>
        <v>23114</v>
      </c>
      <c r="I95" s="7" t="s">
        <v>272</v>
      </c>
    </row>
    <row r="96" spans="1:9" x14ac:dyDescent="0.3">
      <c r="A96">
        <v>23115</v>
      </c>
      <c r="B96" t="s">
        <v>388</v>
      </c>
      <c r="C96" t="s">
        <v>25</v>
      </c>
      <c r="D96" t="s">
        <v>381</v>
      </c>
      <c r="E96" s="9" t="str">
        <f t="shared" si="4"/>
        <v>Post Südstadt Karlsruhe 2</v>
      </c>
      <c r="F96" s="9" t="str">
        <f t="shared" si="5"/>
        <v>Post Südstadt Karlsruhe 3</v>
      </c>
      <c r="G96" s="9" t="str">
        <f t="shared" si="6"/>
        <v>Post Südstadt Karlsruhe 4</v>
      </c>
      <c r="H96">
        <f t="shared" si="7"/>
        <v>23115</v>
      </c>
      <c r="I96" s="7" t="s">
        <v>272</v>
      </c>
    </row>
    <row r="97" spans="1:9" x14ac:dyDescent="0.3">
      <c r="A97">
        <v>23117</v>
      </c>
      <c r="B97" t="s">
        <v>389</v>
      </c>
      <c r="C97" t="s">
        <v>389</v>
      </c>
      <c r="D97" t="s">
        <v>381</v>
      </c>
      <c r="E97" s="9" t="str">
        <f t="shared" si="4"/>
        <v>TSV Bulach 2</v>
      </c>
      <c r="F97" s="9" t="str">
        <f t="shared" si="5"/>
        <v>TSV Bulach 3</v>
      </c>
      <c r="G97" s="9" t="str">
        <f t="shared" si="6"/>
        <v>TSV Bulach 4</v>
      </c>
      <c r="H97">
        <f t="shared" si="7"/>
        <v>23117</v>
      </c>
      <c r="I97" s="7" t="s">
        <v>272</v>
      </c>
    </row>
    <row r="98" spans="1:9" x14ac:dyDescent="0.3">
      <c r="A98">
        <v>23118</v>
      </c>
      <c r="B98" t="s">
        <v>390</v>
      </c>
      <c r="C98" t="s">
        <v>23</v>
      </c>
      <c r="D98" t="s">
        <v>381</v>
      </c>
      <c r="E98" s="9" t="str">
        <f t="shared" si="4"/>
        <v>Turnerschaft Durlach 2</v>
      </c>
      <c r="F98" s="9" t="str">
        <f t="shared" si="5"/>
        <v>Turnerschaft Durlach 3</v>
      </c>
      <c r="G98" s="9" t="str">
        <f t="shared" si="6"/>
        <v>Turnerschaft Durlach 4</v>
      </c>
      <c r="H98">
        <f t="shared" si="7"/>
        <v>23118</v>
      </c>
      <c r="I98" s="7" t="s">
        <v>272</v>
      </c>
    </row>
    <row r="99" spans="1:9" x14ac:dyDescent="0.3">
      <c r="A99">
        <v>23119</v>
      </c>
      <c r="B99" t="s">
        <v>188</v>
      </c>
      <c r="C99" t="s">
        <v>188</v>
      </c>
      <c r="D99" t="s">
        <v>381</v>
      </c>
      <c r="E99" s="9" t="str">
        <f t="shared" si="4"/>
        <v>TV Knielingen 2</v>
      </c>
      <c r="F99" s="9" t="str">
        <f t="shared" si="5"/>
        <v>TV Knielingen 3</v>
      </c>
      <c r="G99" s="9" t="str">
        <f t="shared" si="6"/>
        <v>TV Knielingen 4</v>
      </c>
      <c r="H99">
        <f t="shared" si="7"/>
        <v>23119</v>
      </c>
      <c r="I99" s="7" t="s">
        <v>272</v>
      </c>
    </row>
    <row r="100" spans="1:9" x14ac:dyDescent="0.3">
      <c r="A100">
        <v>23120</v>
      </c>
      <c r="B100" t="s">
        <v>391</v>
      </c>
      <c r="C100" t="s">
        <v>189</v>
      </c>
      <c r="D100" t="s">
        <v>381</v>
      </c>
      <c r="E100" s="9" t="str">
        <f t="shared" si="4"/>
        <v>Turnerschaft Mühlburg 2</v>
      </c>
      <c r="F100" s="9" t="str">
        <f t="shared" si="5"/>
        <v>Turnerschaft Mühlburg 3</v>
      </c>
      <c r="G100" s="9" t="str">
        <f t="shared" si="6"/>
        <v>Turnerschaft Mühlburg 4</v>
      </c>
      <c r="H100">
        <f t="shared" si="7"/>
        <v>23120</v>
      </c>
      <c r="I100" s="7" t="s">
        <v>272</v>
      </c>
    </row>
    <row r="101" spans="1:9" x14ac:dyDescent="0.3">
      <c r="A101">
        <v>23121</v>
      </c>
      <c r="B101" t="s">
        <v>183</v>
      </c>
      <c r="C101" t="s">
        <v>183</v>
      </c>
      <c r="D101" t="s">
        <v>381</v>
      </c>
      <c r="E101" s="9" t="str">
        <f t="shared" si="4"/>
        <v>TG Neureut 2</v>
      </c>
      <c r="F101" s="9" t="str">
        <f t="shared" si="5"/>
        <v>TG Neureut 3</v>
      </c>
      <c r="G101" s="9" t="str">
        <f t="shared" si="6"/>
        <v>TG Neureut 4</v>
      </c>
      <c r="H101">
        <f t="shared" si="7"/>
        <v>23121</v>
      </c>
      <c r="I101" s="7" t="s">
        <v>272</v>
      </c>
    </row>
    <row r="102" spans="1:9" x14ac:dyDescent="0.3">
      <c r="A102">
        <v>23122</v>
      </c>
      <c r="B102" t="s">
        <v>9</v>
      </c>
      <c r="C102" t="s">
        <v>9</v>
      </c>
      <c r="D102" t="s">
        <v>381</v>
      </c>
      <c r="E102" s="9" t="str">
        <f t="shared" si="4"/>
        <v>TSV Rintheim 2</v>
      </c>
      <c r="F102" s="9" t="str">
        <f t="shared" si="5"/>
        <v>TSV Rintheim 3</v>
      </c>
      <c r="G102" s="9" t="str">
        <f t="shared" si="6"/>
        <v>TSV Rintheim 4</v>
      </c>
      <c r="H102">
        <f t="shared" si="7"/>
        <v>23122</v>
      </c>
      <c r="I102" s="7" t="s">
        <v>272</v>
      </c>
    </row>
    <row r="103" spans="1:9" x14ac:dyDescent="0.3">
      <c r="A103">
        <v>23123</v>
      </c>
      <c r="B103" t="s">
        <v>392</v>
      </c>
      <c r="C103" t="s">
        <v>392</v>
      </c>
      <c r="D103" t="s">
        <v>381</v>
      </c>
      <c r="E103" s="9" t="str">
        <f t="shared" si="4"/>
        <v>TUS Rüppurr 2</v>
      </c>
      <c r="F103" s="9" t="str">
        <f t="shared" si="5"/>
        <v>TUS Rüppurr 3</v>
      </c>
      <c r="G103" s="9" t="str">
        <f t="shared" si="6"/>
        <v>TUS Rüppurr 4</v>
      </c>
      <c r="H103">
        <f t="shared" si="7"/>
        <v>23123</v>
      </c>
      <c r="I103" s="7" t="s">
        <v>272</v>
      </c>
    </row>
    <row r="104" spans="1:9" x14ac:dyDescent="0.3">
      <c r="A104">
        <v>23124</v>
      </c>
      <c r="B104" t="s">
        <v>393</v>
      </c>
      <c r="C104" t="s">
        <v>184</v>
      </c>
      <c r="D104" t="s">
        <v>381</v>
      </c>
      <c r="E104" s="9" t="str">
        <f t="shared" si="4"/>
        <v>SV Langensteinbach 2</v>
      </c>
      <c r="F104" s="9" t="str">
        <f t="shared" si="5"/>
        <v>SV Langensteinbach 3</v>
      </c>
      <c r="G104" s="9" t="str">
        <f t="shared" si="6"/>
        <v>SV Langensteinbach 4</v>
      </c>
      <c r="H104">
        <f t="shared" si="7"/>
        <v>23124</v>
      </c>
      <c r="I104" s="7" t="s">
        <v>272</v>
      </c>
    </row>
    <row r="105" spans="1:9" x14ac:dyDescent="0.3">
      <c r="A105">
        <v>23125</v>
      </c>
      <c r="B105" t="s">
        <v>394</v>
      </c>
      <c r="C105" t="s">
        <v>192</v>
      </c>
      <c r="D105" t="s">
        <v>381</v>
      </c>
      <c r="E105" s="9" t="str">
        <f t="shared" si="4"/>
        <v>FV Leopoldshafen 2</v>
      </c>
      <c r="F105" s="9" t="str">
        <f t="shared" si="5"/>
        <v>FV Leopoldshafen 3</v>
      </c>
      <c r="G105" s="9" t="str">
        <f t="shared" si="6"/>
        <v>FV Leopoldshafen 4</v>
      </c>
      <c r="H105">
        <f t="shared" si="7"/>
        <v>23125</v>
      </c>
      <c r="I105" s="7" t="s">
        <v>272</v>
      </c>
    </row>
    <row r="106" spans="1:9" x14ac:dyDescent="0.3">
      <c r="A106">
        <v>23126</v>
      </c>
      <c r="B106" t="s">
        <v>187</v>
      </c>
      <c r="C106" t="s">
        <v>187</v>
      </c>
      <c r="D106" t="s">
        <v>381</v>
      </c>
      <c r="E106" s="9" t="str">
        <f t="shared" si="4"/>
        <v>TV Malsch 2</v>
      </c>
      <c r="F106" s="9" t="str">
        <f t="shared" si="5"/>
        <v>TV Malsch 3</v>
      </c>
      <c r="G106" s="9" t="str">
        <f t="shared" si="6"/>
        <v>TV Malsch 4</v>
      </c>
      <c r="H106">
        <f t="shared" si="7"/>
        <v>23126</v>
      </c>
      <c r="I106" s="7" t="s">
        <v>272</v>
      </c>
    </row>
    <row r="107" spans="1:9" x14ac:dyDescent="0.3">
      <c r="A107">
        <v>23127</v>
      </c>
      <c r="B107" t="s">
        <v>395</v>
      </c>
      <c r="C107" t="s">
        <v>395</v>
      </c>
      <c r="D107" t="s">
        <v>381</v>
      </c>
      <c r="E107" s="9" t="str">
        <f t="shared" si="4"/>
        <v>TV Spöck 2</v>
      </c>
      <c r="F107" s="9" t="str">
        <f t="shared" si="5"/>
        <v>TV Spöck 3</v>
      </c>
      <c r="G107" s="9" t="str">
        <f t="shared" si="6"/>
        <v>TV Spöck 4</v>
      </c>
      <c r="H107">
        <f t="shared" si="7"/>
        <v>23127</v>
      </c>
      <c r="I107" s="7" t="s">
        <v>272</v>
      </c>
    </row>
    <row r="108" spans="1:9" x14ac:dyDescent="0.3">
      <c r="A108">
        <v>23128</v>
      </c>
      <c r="B108" t="s">
        <v>396</v>
      </c>
      <c r="C108" t="s">
        <v>396</v>
      </c>
      <c r="D108" t="s">
        <v>381</v>
      </c>
      <c r="E108" s="9" t="str">
        <f t="shared" si="4"/>
        <v>TV Wössingen 2</v>
      </c>
      <c r="F108" s="9" t="str">
        <f t="shared" si="5"/>
        <v>TV Wössingen 3</v>
      </c>
      <c r="G108" s="9" t="str">
        <f t="shared" si="6"/>
        <v>TV Wössingen 4</v>
      </c>
      <c r="H108">
        <f t="shared" si="7"/>
        <v>23128</v>
      </c>
      <c r="I108" s="7" t="s">
        <v>272</v>
      </c>
    </row>
    <row r="109" spans="1:9" x14ac:dyDescent="0.3">
      <c r="A109">
        <v>23130</v>
      </c>
      <c r="B109" t="s">
        <v>397</v>
      </c>
      <c r="C109" t="s">
        <v>398</v>
      </c>
      <c r="D109" t="s">
        <v>381</v>
      </c>
      <c r="E109" s="9" t="str">
        <f t="shared" si="4"/>
        <v>HSG Ettlingen/Bruchhausen 2</v>
      </c>
      <c r="F109" s="9" t="str">
        <f t="shared" si="5"/>
        <v>HSG Ettlingen/Bruchhausen 3</v>
      </c>
      <c r="G109" s="9" t="str">
        <f t="shared" si="6"/>
        <v>HSG Ettlingen/Bruchhausen 4</v>
      </c>
      <c r="H109">
        <f t="shared" si="7"/>
        <v>23130</v>
      </c>
      <c r="I109" s="7" t="s">
        <v>272</v>
      </c>
    </row>
    <row r="110" spans="1:9" x14ac:dyDescent="0.3">
      <c r="A110">
        <v>23132</v>
      </c>
      <c r="B110" t="s">
        <v>399</v>
      </c>
      <c r="C110" t="s">
        <v>60</v>
      </c>
      <c r="D110" t="s">
        <v>381</v>
      </c>
      <c r="E110" s="9" t="str">
        <f t="shared" si="4"/>
        <v>HSG Linkenheim-Hochstetten-Liedolsheim 2</v>
      </c>
      <c r="F110" s="9" t="str">
        <f t="shared" si="5"/>
        <v>HSG Linkenheim-Hochstetten-Liedolsheim 3</v>
      </c>
      <c r="G110" s="9" t="str">
        <f t="shared" si="6"/>
        <v>HSG Linkenheim-Hochstetten-Liedolsheim 4</v>
      </c>
      <c r="H110">
        <f t="shared" si="7"/>
        <v>23132</v>
      </c>
      <c r="I110" s="7" t="s">
        <v>272</v>
      </c>
    </row>
    <row r="111" spans="1:9" x14ac:dyDescent="0.3">
      <c r="A111">
        <v>23133</v>
      </c>
      <c r="B111" t="s">
        <v>400</v>
      </c>
      <c r="C111" t="s">
        <v>401</v>
      </c>
      <c r="D111" t="s">
        <v>381</v>
      </c>
      <c r="E111" s="9" t="str">
        <f t="shared" si="4"/>
        <v>HSG PSV/SSC Karlsruhe 2</v>
      </c>
      <c r="F111" s="9" t="str">
        <f t="shared" si="5"/>
        <v>HSG PSV/SSC Karlsruhe 3</v>
      </c>
      <c r="G111" s="9" t="str">
        <f t="shared" si="6"/>
        <v>HSG PSV/SSC Karlsruhe 4</v>
      </c>
      <c r="H111">
        <f t="shared" si="7"/>
        <v>23133</v>
      </c>
      <c r="I111" s="7" t="s">
        <v>272</v>
      </c>
    </row>
    <row r="112" spans="1:9" x14ac:dyDescent="0.3">
      <c r="A112">
        <v>23136</v>
      </c>
      <c r="B112" t="s">
        <v>402</v>
      </c>
      <c r="C112" t="s">
        <v>403</v>
      </c>
      <c r="D112" t="s">
        <v>381</v>
      </c>
      <c r="E112" s="9" t="str">
        <f t="shared" si="4"/>
        <v>HSG Rintheim/Weingarten/Grötzingen 2</v>
      </c>
      <c r="F112" s="9" t="str">
        <f t="shared" si="5"/>
        <v>HSG Rintheim/Weingarten/Grötzingen 3</v>
      </c>
      <c r="G112" s="9" t="str">
        <f t="shared" si="6"/>
        <v>HSG Rintheim/Weingarten/Grötzingen 4</v>
      </c>
      <c r="H112">
        <f t="shared" si="7"/>
        <v>23136</v>
      </c>
      <c r="I112" s="7" t="s">
        <v>272</v>
      </c>
    </row>
    <row r="113" spans="1:9" x14ac:dyDescent="0.3">
      <c r="A113">
        <v>23138</v>
      </c>
      <c r="B113" t="s">
        <v>404</v>
      </c>
      <c r="C113" t="s">
        <v>405</v>
      </c>
      <c r="D113" t="s">
        <v>381</v>
      </c>
      <c r="E113" s="9" t="str">
        <f t="shared" si="4"/>
        <v>HSG Weingarten/Grötzingen 2</v>
      </c>
      <c r="F113" s="9" t="str">
        <f t="shared" si="5"/>
        <v>HSG Weingarten/Grötzingen 3</v>
      </c>
      <c r="G113" s="9" t="str">
        <f t="shared" si="6"/>
        <v>HSG Weingarten/Grötzingen 4</v>
      </c>
      <c r="H113">
        <f t="shared" si="7"/>
        <v>23138</v>
      </c>
      <c r="I113" s="7" t="s">
        <v>272</v>
      </c>
    </row>
    <row r="114" spans="1:9" x14ac:dyDescent="0.3">
      <c r="A114">
        <v>23159</v>
      </c>
      <c r="B114" t="s">
        <v>406</v>
      </c>
      <c r="C114" t="s">
        <v>406</v>
      </c>
      <c r="D114" t="s">
        <v>381</v>
      </c>
      <c r="E114" s="9" t="str">
        <f t="shared" si="4"/>
        <v>SSV Ettlingen 2</v>
      </c>
      <c r="F114" s="9" t="str">
        <f t="shared" si="5"/>
        <v>SSV Ettlingen 3</v>
      </c>
      <c r="G114" s="9" t="str">
        <f t="shared" si="6"/>
        <v>SSV Ettlingen 4</v>
      </c>
      <c r="H114">
        <f t="shared" si="7"/>
        <v>23159</v>
      </c>
      <c r="I114" s="7" t="s">
        <v>272</v>
      </c>
    </row>
    <row r="115" spans="1:9" x14ac:dyDescent="0.3">
      <c r="A115">
        <v>23160</v>
      </c>
      <c r="B115" t="s">
        <v>407</v>
      </c>
      <c r="C115" t="s">
        <v>407</v>
      </c>
      <c r="D115" t="s">
        <v>381</v>
      </c>
      <c r="E115" s="9" t="str">
        <f t="shared" si="4"/>
        <v>TV Bruchhausen 2</v>
      </c>
      <c r="F115" s="9" t="str">
        <f t="shared" si="5"/>
        <v>TV Bruchhausen 3</v>
      </c>
      <c r="G115" s="9" t="str">
        <f t="shared" si="6"/>
        <v>TV Bruchhausen 4</v>
      </c>
      <c r="H115">
        <f t="shared" si="7"/>
        <v>23160</v>
      </c>
      <c r="I115" s="7" t="s">
        <v>272</v>
      </c>
    </row>
    <row r="116" spans="1:9" x14ac:dyDescent="0.3">
      <c r="A116">
        <v>23161</v>
      </c>
      <c r="B116" t="s">
        <v>408</v>
      </c>
      <c r="C116" t="s">
        <v>408</v>
      </c>
      <c r="D116" t="s">
        <v>381</v>
      </c>
      <c r="E116" s="9" t="str">
        <f t="shared" si="4"/>
        <v>PSV Karlsruhe 2</v>
      </c>
      <c r="F116" s="9" t="str">
        <f t="shared" si="5"/>
        <v>PSV Karlsruhe 3</v>
      </c>
      <c r="G116" s="9" t="str">
        <f t="shared" si="6"/>
        <v>PSV Karlsruhe 4</v>
      </c>
      <c r="H116">
        <f t="shared" si="7"/>
        <v>23161</v>
      </c>
      <c r="I116" s="7" t="s">
        <v>272</v>
      </c>
    </row>
    <row r="117" spans="1:9" x14ac:dyDescent="0.3">
      <c r="A117">
        <v>23162</v>
      </c>
      <c r="B117" t="s">
        <v>409</v>
      </c>
      <c r="C117" t="s">
        <v>409</v>
      </c>
      <c r="D117" t="s">
        <v>381</v>
      </c>
      <c r="E117" s="9" t="str">
        <f t="shared" si="4"/>
        <v>SSC Karlsruhe 2</v>
      </c>
      <c r="F117" s="9" t="str">
        <f t="shared" si="5"/>
        <v>SSC Karlsruhe 3</v>
      </c>
      <c r="G117" s="9" t="str">
        <f t="shared" si="6"/>
        <v>SSC Karlsruhe 4</v>
      </c>
      <c r="H117">
        <f t="shared" si="7"/>
        <v>23162</v>
      </c>
      <c r="I117" s="7" t="s">
        <v>272</v>
      </c>
    </row>
    <row r="118" spans="1:9" x14ac:dyDescent="0.3">
      <c r="A118">
        <v>23163</v>
      </c>
      <c r="B118" t="s">
        <v>410</v>
      </c>
      <c r="C118" t="s">
        <v>410</v>
      </c>
      <c r="D118" t="s">
        <v>381</v>
      </c>
      <c r="E118" s="9" t="str">
        <f t="shared" si="4"/>
        <v>TV Linkenheim 2</v>
      </c>
      <c r="F118" s="9" t="str">
        <f t="shared" si="5"/>
        <v>TV Linkenheim 3</v>
      </c>
      <c r="G118" s="9" t="str">
        <f t="shared" si="6"/>
        <v>TV Linkenheim 4</v>
      </c>
      <c r="H118">
        <f t="shared" si="7"/>
        <v>23163</v>
      </c>
      <c r="I118" s="7" t="s">
        <v>272</v>
      </c>
    </row>
    <row r="119" spans="1:9" x14ac:dyDescent="0.3">
      <c r="A119">
        <v>23164</v>
      </c>
      <c r="B119" t="s">
        <v>411</v>
      </c>
      <c r="C119" t="s">
        <v>411</v>
      </c>
      <c r="D119" t="s">
        <v>381</v>
      </c>
      <c r="E119" s="9" t="str">
        <f t="shared" si="4"/>
        <v>TV Hochstetten 2</v>
      </c>
      <c r="F119" s="9" t="str">
        <f t="shared" si="5"/>
        <v>TV Hochstetten 3</v>
      </c>
      <c r="G119" s="9" t="str">
        <f t="shared" si="6"/>
        <v>TV Hochstetten 4</v>
      </c>
      <c r="H119">
        <f t="shared" si="7"/>
        <v>23164</v>
      </c>
      <c r="I119" s="7" t="s">
        <v>272</v>
      </c>
    </row>
    <row r="120" spans="1:9" x14ac:dyDescent="0.3">
      <c r="A120">
        <v>23165</v>
      </c>
      <c r="B120" t="s">
        <v>412</v>
      </c>
      <c r="C120" t="s">
        <v>412</v>
      </c>
      <c r="D120" t="s">
        <v>381</v>
      </c>
      <c r="E120" s="9" t="str">
        <f t="shared" si="4"/>
        <v>TV Liedolsheim 2</v>
      </c>
      <c r="F120" s="9" t="str">
        <f t="shared" si="5"/>
        <v>TV Liedolsheim 3</v>
      </c>
      <c r="G120" s="9" t="str">
        <f t="shared" si="6"/>
        <v>TV Liedolsheim 4</v>
      </c>
      <c r="H120">
        <f t="shared" si="7"/>
        <v>23165</v>
      </c>
      <c r="I120" s="7" t="s">
        <v>272</v>
      </c>
    </row>
    <row r="121" spans="1:9" x14ac:dyDescent="0.3">
      <c r="A121">
        <v>23166</v>
      </c>
      <c r="B121" t="s">
        <v>413</v>
      </c>
      <c r="C121" t="s">
        <v>413</v>
      </c>
      <c r="D121" t="s">
        <v>381</v>
      </c>
      <c r="E121" s="9" t="str">
        <f t="shared" si="4"/>
        <v>TSV Weingarten 2</v>
      </c>
      <c r="F121" s="9" t="str">
        <f t="shared" si="5"/>
        <v>TSV Weingarten 3</v>
      </c>
      <c r="G121" s="9" t="str">
        <f t="shared" si="6"/>
        <v>TSV Weingarten 4</v>
      </c>
      <c r="H121">
        <f t="shared" si="7"/>
        <v>23166</v>
      </c>
      <c r="I121" s="7" t="s">
        <v>272</v>
      </c>
    </row>
    <row r="122" spans="1:9" x14ac:dyDescent="0.3">
      <c r="A122">
        <v>23167</v>
      </c>
      <c r="B122" t="s">
        <v>414</v>
      </c>
      <c r="C122" t="s">
        <v>414</v>
      </c>
      <c r="D122" t="s">
        <v>381</v>
      </c>
      <c r="E122" s="9" t="str">
        <f t="shared" si="4"/>
        <v>VfB Grötzingen 2</v>
      </c>
      <c r="F122" s="9" t="str">
        <f t="shared" si="5"/>
        <v>VfB Grötzingen 3</v>
      </c>
      <c r="G122" s="9" t="str">
        <f t="shared" si="6"/>
        <v>VfB Grötzingen 4</v>
      </c>
      <c r="H122">
        <f t="shared" si="7"/>
        <v>23167</v>
      </c>
      <c r="I122" s="7" t="s">
        <v>272</v>
      </c>
    </row>
    <row r="123" spans="1:9" x14ac:dyDescent="0.3">
      <c r="A123">
        <v>23234</v>
      </c>
      <c r="B123" t="s">
        <v>415</v>
      </c>
      <c r="C123" t="s">
        <v>416</v>
      </c>
      <c r="D123" t="s">
        <v>381</v>
      </c>
      <c r="E123" s="9" t="str">
        <f t="shared" si="4"/>
        <v>KIT Sport-Club 2010 2</v>
      </c>
      <c r="F123" s="9" t="str">
        <f t="shared" si="5"/>
        <v>KIT Sport-Club 2010 3</v>
      </c>
      <c r="G123" s="9" t="str">
        <f t="shared" si="6"/>
        <v>KIT Sport-Club 2010 4</v>
      </c>
      <c r="H123">
        <f t="shared" si="7"/>
        <v>23234</v>
      </c>
      <c r="I123" s="7" t="s">
        <v>272</v>
      </c>
    </row>
    <row r="124" spans="1:9" x14ac:dyDescent="0.3">
      <c r="A124">
        <v>23251</v>
      </c>
      <c r="B124" t="s">
        <v>417</v>
      </c>
      <c r="C124" t="s">
        <v>418</v>
      </c>
      <c r="D124" t="s">
        <v>381</v>
      </c>
      <c r="E124" s="9" t="str">
        <f t="shared" si="4"/>
        <v>SG MTV/Bulach Karlsruhe 2</v>
      </c>
      <c r="F124" s="9" t="str">
        <f t="shared" si="5"/>
        <v>SG MTV/Bulach Karlsruhe 3</v>
      </c>
      <c r="G124" s="9" t="str">
        <f t="shared" si="6"/>
        <v>SG MTV/Bulach Karlsruhe 4</v>
      </c>
      <c r="H124">
        <f t="shared" si="7"/>
        <v>23251</v>
      </c>
      <c r="I124" s="7" t="s">
        <v>272</v>
      </c>
    </row>
    <row r="125" spans="1:9" x14ac:dyDescent="0.3">
      <c r="A125">
        <v>23253</v>
      </c>
      <c r="B125" t="s">
        <v>419</v>
      </c>
      <c r="C125" t="s">
        <v>420</v>
      </c>
      <c r="D125" t="s">
        <v>381</v>
      </c>
      <c r="E125" s="9" t="str">
        <f t="shared" si="4"/>
        <v>HSG Rüppurr-Bulach 2</v>
      </c>
      <c r="F125" s="9" t="str">
        <f t="shared" si="5"/>
        <v>HSG Rüppurr-Bulach 3</v>
      </c>
      <c r="G125" s="9" t="str">
        <f t="shared" si="6"/>
        <v>HSG Rüppurr-Bulach 4</v>
      </c>
      <c r="H125">
        <f t="shared" si="7"/>
        <v>23253</v>
      </c>
      <c r="I125" s="7" t="s">
        <v>272</v>
      </c>
    </row>
    <row r="126" spans="1:9" x14ac:dyDescent="0.3">
      <c r="A126">
        <v>23254</v>
      </c>
      <c r="B126" t="s">
        <v>421</v>
      </c>
      <c r="C126" t="s">
        <v>422</v>
      </c>
      <c r="D126" t="s">
        <v>381</v>
      </c>
      <c r="E126" s="9" t="str">
        <f t="shared" si="4"/>
        <v>JSG Walzbachtal 2</v>
      </c>
      <c r="F126" s="9" t="str">
        <f t="shared" si="5"/>
        <v>JSG Walzbachtal 3</v>
      </c>
      <c r="G126" s="9" t="str">
        <f t="shared" si="6"/>
        <v>JSG Walzbachtal 4</v>
      </c>
      <c r="H126">
        <f t="shared" si="7"/>
        <v>23254</v>
      </c>
      <c r="I126" s="7" t="s">
        <v>272</v>
      </c>
    </row>
    <row r="127" spans="1:9" x14ac:dyDescent="0.3">
      <c r="A127">
        <v>23255</v>
      </c>
      <c r="B127" t="s">
        <v>423</v>
      </c>
      <c r="C127" t="s">
        <v>424</v>
      </c>
      <c r="D127" t="s">
        <v>381</v>
      </c>
      <c r="E127" s="9" t="str">
        <f t="shared" si="4"/>
        <v>SV Blankenloch Handball 2</v>
      </c>
      <c r="F127" s="9" t="str">
        <f t="shared" si="5"/>
        <v>SV Blankenloch Handball 3</v>
      </c>
      <c r="G127" s="9" t="str">
        <f t="shared" si="6"/>
        <v>SV Blankenloch Handball 4</v>
      </c>
      <c r="H127">
        <f t="shared" si="7"/>
        <v>23255</v>
      </c>
      <c r="I127" s="7" t="s">
        <v>272</v>
      </c>
    </row>
    <row r="128" spans="1:9" x14ac:dyDescent="0.3">
      <c r="A128">
        <v>23257</v>
      </c>
      <c r="B128" t="s">
        <v>425</v>
      </c>
      <c r="C128" t="s">
        <v>425</v>
      </c>
      <c r="D128" t="s">
        <v>381</v>
      </c>
      <c r="E128" s="9" t="str">
        <f t="shared" si="4"/>
        <v>SG Stutensee 2</v>
      </c>
      <c r="F128" s="9" t="str">
        <f t="shared" si="5"/>
        <v>SG Stutensee 3</v>
      </c>
      <c r="G128" s="9" t="str">
        <f t="shared" si="6"/>
        <v>SG Stutensee 4</v>
      </c>
      <c r="H128">
        <f t="shared" si="7"/>
        <v>23257</v>
      </c>
      <c r="I128" s="7" t="s">
        <v>272</v>
      </c>
    </row>
    <row r="129" spans="1:9" x14ac:dyDescent="0.3">
      <c r="A129">
        <v>23258</v>
      </c>
      <c r="B129" t="s">
        <v>426</v>
      </c>
      <c r="C129" t="s">
        <v>427</v>
      </c>
      <c r="D129" t="s">
        <v>381</v>
      </c>
      <c r="E129" s="9" t="str">
        <f t="shared" si="4"/>
        <v>HSG Weingarten/Grötzingen Männer 2</v>
      </c>
      <c r="F129" s="9" t="str">
        <f t="shared" si="5"/>
        <v>HSG Weingarten/Grötzingen Männer 3</v>
      </c>
      <c r="G129" s="9" t="str">
        <f t="shared" si="6"/>
        <v>HSG Weingarten/Grötzingen Männer 4</v>
      </c>
      <c r="H129">
        <f t="shared" si="7"/>
        <v>23258</v>
      </c>
      <c r="I129" s="7" t="s">
        <v>272</v>
      </c>
    </row>
    <row r="130" spans="1:9" x14ac:dyDescent="0.3">
      <c r="A130">
        <v>23273</v>
      </c>
      <c r="B130" t="s">
        <v>428</v>
      </c>
      <c r="C130" t="s">
        <v>429</v>
      </c>
      <c r="D130" t="s">
        <v>381</v>
      </c>
      <c r="E130" s="9" t="str">
        <f t="shared" si="4"/>
        <v>HSG Ettlingen-Bruchhausen/Ettlingenweier 2</v>
      </c>
      <c r="F130" s="9" t="str">
        <f t="shared" si="5"/>
        <v>HSG Ettlingen-Bruchhausen/Ettlingenweier 3</v>
      </c>
      <c r="G130" s="9" t="str">
        <f t="shared" si="6"/>
        <v>HSG Ettlingen-Bruchhausen/Ettlingenweier 4</v>
      </c>
      <c r="H130">
        <f t="shared" si="7"/>
        <v>23273</v>
      </c>
      <c r="I130" s="7" t="s">
        <v>272</v>
      </c>
    </row>
    <row r="131" spans="1:9" x14ac:dyDescent="0.3">
      <c r="A131">
        <v>23277</v>
      </c>
      <c r="B131" t="s">
        <v>430</v>
      </c>
      <c r="C131" t="s">
        <v>20</v>
      </c>
      <c r="D131" t="s">
        <v>381</v>
      </c>
      <c r="E131" s="9" t="str">
        <f t="shared" ref="E131:E194" si="8">CONCATENATE(C131," ",$E$1)</f>
        <v>HSG Walzbachtal 2</v>
      </c>
      <c r="F131" s="9" t="str">
        <f t="shared" ref="F131:F194" si="9">CONCATENATE(C131," ",$F$1)</f>
        <v>HSG Walzbachtal 3</v>
      </c>
      <c r="G131" s="9" t="str">
        <f t="shared" ref="G131:G194" si="10">CONCATENATE(C131," ",$G$1)</f>
        <v>HSG Walzbachtal 4</v>
      </c>
      <c r="H131">
        <f t="shared" ref="H131:H194" si="11">+A131</f>
        <v>23277</v>
      </c>
      <c r="I131" s="7" t="s">
        <v>272</v>
      </c>
    </row>
    <row r="132" spans="1:9" x14ac:dyDescent="0.3">
      <c r="A132">
        <v>23280</v>
      </c>
      <c r="B132" t="s">
        <v>431</v>
      </c>
      <c r="C132" t="s">
        <v>432</v>
      </c>
      <c r="D132" t="s">
        <v>381</v>
      </c>
      <c r="E132" s="9" t="str">
        <f t="shared" si="8"/>
        <v>SG Leopoldshafen-Neureut 2</v>
      </c>
      <c r="F132" s="9" t="str">
        <f t="shared" si="9"/>
        <v>SG Leopoldshafen-Neureut 3</v>
      </c>
      <c r="G132" s="9" t="str">
        <f t="shared" si="10"/>
        <v>SG Leopoldshafen-Neureut 4</v>
      </c>
      <c r="H132">
        <f t="shared" si="11"/>
        <v>23280</v>
      </c>
      <c r="I132" s="7" t="s">
        <v>272</v>
      </c>
    </row>
    <row r="133" spans="1:9" x14ac:dyDescent="0.3">
      <c r="A133">
        <v>23281</v>
      </c>
      <c r="B133" t="s">
        <v>433</v>
      </c>
      <c r="C133" t="s">
        <v>434</v>
      </c>
      <c r="D133" t="s">
        <v>381</v>
      </c>
      <c r="E133" s="9" t="str">
        <f t="shared" si="8"/>
        <v>SG Neureut-Leopoldshafen 2</v>
      </c>
      <c r="F133" s="9" t="str">
        <f t="shared" si="9"/>
        <v>SG Neureut-Leopoldshafen 3</v>
      </c>
      <c r="G133" s="9" t="str">
        <f t="shared" si="10"/>
        <v>SG Neureut-Leopoldshafen 4</v>
      </c>
      <c r="H133">
        <f t="shared" si="11"/>
        <v>23281</v>
      </c>
      <c r="I133" s="7" t="s">
        <v>272</v>
      </c>
    </row>
    <row r="134" spans="1:9" x14ac:dyDescent="0.3">
      <c r="A134">
        <v>23282</v>
      </c>
      <c r="B134" t="s">
        <v>435</v>
      </c>
      <c r="C134" t="s">
        <v>436</v>
      </c>
      <c r="D134" t="s">
        <v>381</v>
      </c>
      <c r="E134" s="9" t="str">
        <f t="shared" si="8"/>
        <v>SG Eggenstein-Knielingen 2</v>
      </c>
      <c r="F134" s="9" t="str">
        <f t="shared" si="9"/>
        <v>SG Eggenstein-Knielingen 3</v>
      </c>
      <c r="G134" s="9" t="str">
        <f t="shared" si="10"/>
        <v>SG Eggenstein-Knielingen 4</v>
      </c>
      <c r="H134">
        <f t="shared" si="11"/>
        <v>23282</v>
      </c>
      <c r="I134" s="7" t="s">
        <v>272</v>
      </c>
    </row>
    <row r="135" spans="1:9" x14ac:dyDescent="0.3">
      <c r="A135">
        <v>23288</v>
      </c>
      <c r="B135" t="s">
        <v>437</v>
      </c>
      <c r="C135" t="s">
        <v>11</v>
      </c>
      <c r="D135" t="s">
        <v>381</v>
      </c>
      <c r="E135" s="9" t="str">
        <f t="shared" si="8"/>
        <v>SG Stutensee-Weingarten 2</v>
      </c>
      <c r="F135" s="9" t="str">
        <f t="shared" si="9"/>
        <v>SG Stutensee-Weingarten 3</v>
      </c>
      <c r="G135" s="9" t="str">
        <f t="shared" si="10"/>
        <v>SG Stutensee-Weingarten 4</v>
      </c>
      <c r="H135">
        <f t="shared" si="11"/>
        <v>23288</v>
      </c>
      <c r="I135" s="7" t="s">
        <v>272</v>
      </c>
    </row>
    <row r="136" spans="1:9" x14ac:dyDescent="0.3">
      <c r="A136">
        <v>23504</v>
      </c>
      <c r="B136" t="s">
        <v>438</v>
      </c>
      <c r="C136" t="s">
        <v>439</v>
      </c>
      <c r="D136" t="s">
        <v>381</v>
      </c>
      <c r="E136" s="9" t="str">
        <f t="shared" si="8"/>
        <v>SG Wössingen-Jöhlingen 2</v>
      </c>
      <c r="F136" s="9" t="str">
        <f t="shared" si="9"/>
        <v>SG Wössingen-Jöhlingen 3</v>
      </c>
      <c r="G136" s="9" t="str">
        <f t="shared" si="10"/>
        <v>SG Wössingen-Jöhlingen 4</v>
      </c>
      <c r="H136">
        <f t="shared" si="11"/>
        <v>23504</v>
      </c>
      <c r="I136" s="7" t="s">
        <v>272</v>
      </c>
    </row>
    <row r="137" spans="1:9" x14ac:dyDescent="0.3">
      <c r="A137">
        <v>23505</v>
      </c>
      <c r="B137" t="s">
        <v>440</v>
      </c>
      <c r="C137" t="s">
        <v>441</v>
      </c>
      <c r="D137" t="s">
        <v>381</v>
      </c>
      <c r="E137" s="9" t="str">
        <f t="shared" si="8"/>
        <v>SG Eggenstein/Leopoldshafen 2</v>
      </c>
      <c r="F137" s="9" t="str">
        <f t="shared" si="9"/>
        <v>SG Eggenstein/Leopoldshafen 3</v>
      </c>
      <c r="G137" s="9" t="str">
        <f t="shared" si="10"/>
        <v>SG Eggenstein/Leopoldshafen 4</v>
      </c>
      <c r="H137">
        <f t="shared" si="11"/>
        <v>23505</v>
      </c>
      <c r="I137" s="7" t="s">
        <v>272</v>
      </c>
    </row>
    <row r="138" spans="1:9" x14ac:dyDescent="0.3">
      <c r="A138">
        <v>23516</v>
      </c>
      <c r="B138" t="s">
        <v>442</v>
      </c>
      <c r="C138" t="s">
        <v>443</v>
      </c>
      <c r="D138" t="s">
        <v>381</v>
      </c>
      <c r="E138" s="9" t="str">
        <f t="shared" si="8"/>
        <v>SG Ettlingenweier/Malsch 2</v>
      </c>
      <c r="F138" s="9" t="str">
        <f t="shared" si="9"/>
        <v>SG Ettlingenweier/Malsch 3</v>
      </c>
      <c r="G138" s="9" t="str">
        <f t="shared" si="10"/>
        <v>SG Ettlingenweier/Malsch 4</v>
      </c>
      <c r="H138">
        <f t="shared" si="11"/>
        <v>23516</v>
      </c>
      <c r="I138" s="7" t="s">
        <v>272</v>
      </c>
    </row>
    <row r="139" spans="1:9" x14ac:dyDescent="0.3">
      <c r="A139">
        <v>23529</v>
      </c>
      <c r="B139" t="s">
        <v>444</v>
      </c>
      <c r="C139" t="s">
        <v>444</v>
      </c>
      <c r="D139" t="s">
        <v>381</v>
      </c>
      <c r="E139" s="9" t="str">
        <f t="shared" si="8"/>
        <v>JSG Karlsruhe 2</v>
      </c>
      <c r="F139" s="9" t="str">
        <f t="shared" si="9"/>
        <v>JSG Karlsruhe 3</v>
      </c>
      <c r="G139" s="9" t="str">
        <f t="shared" si="10"/>
        <v>JSG Karlsruhe 4</v>
      </c>
      <c r="H139">
        <f t="shared" si="11"/>
        <v>23529</v>
      </c>
      <c r="I139" s="7" t="s">
        <v>272</v>
      </c>
    </row>
    <row r="140" spans="1:9" x14ac:dyDescent="0.3">
      <c r="A140">
        <v>23530</v>
      </c>
      <c r="B140" t="s">
        <v>445</v>
      </c>
      <c r="C140" t="s">
        <v>446</v>
      </c>
      <c r="D140" t="s">
        <v>381</v>
      </c>
      <c r="E140" s="9" t="str">
        <f t="shared" si="8"/>
        <v>SG Neureut/Knielingen 2</v>
      </c>
      <c r="F140" s="9" t="str">
        <f t="shared" si="9"/>
        <v>SG Neureut/Knielingen 3</v>
      </c>
      <c r="G140" s="9" t="str">
        <f t="shared" si="10"/>
        <v>SG Neureut/Knielingen 4</v>
      </c>
      <c r="H140">
        <f t="shared" si="11"/>
        <v>23530</v>
      </c>
      <c r="I140" s="7" t="s">
        <v>272</v>
      </c>
    </row>
    <row r="141" spans="1:9" x14ac:dyDescent="0.3">
      <c r="A141">
        <v>24055</v>
      </c>
      <c r="B141" t="s">
        <v>37</v>
      </c>
      <c r="C141" t="s">
        <v>37</v>
      </c>
      <c r="D141" t="s">
        <v>447</v>
      </c>
      <c r="E141" s="9" t="str">
        <f t="shared" si="8"/>
        <v>TSV Birkenau 2</v>
      </c>
      <c r="F141" s="9" t="str">
        <f t="shared" si="9"/>
        <v>TSV Birkenau 3</v>
      </c>
      <c r="G141" s="9" t="str">
        <f t="shared" si="10"/>
        <v>TSV Birkenau 4</v>
      </c>
      <c r="H141">
        <f t="shared" si="11"/>
        <v>24055</v>
      </c>
      <c r="I141" s="7" t="s">
        <v>312</v>
      </c>
    </row>
    <row r="142" spans="1:9" x14ac:dyDescent="0.3">
      <c r="A142">
        <v>24056</v>
      </c>
      <c r="B142" t="s">
        <v>168</v>
      </c>
      <c r="C142" t="s">
        <v>168</v>
      </c>
      <c r="D142" t="s">
        <v>447</v>
      </c>
      <c r="E142" s="9" t="str">
        <f t="shared" si="8"/>
        <v>TV Brühl 2</v>
      </c>
      <c r="F142" s="9" t="str">
        <f t="shared" si="9"/>
        <v>TV Brühl 3</v>
      </c>
      <c r="G142" s="9" t="str">
        <f t="shared" si="10"/>
        <v>TV Brühl 4</v>
      </c>
      <c r="H142">
        <f t="shared" si="11"/>
        <v>24056</v>
      </c>
      <c r="I142" s="7" t="s">
        <v>312</v>
      </c>
    </row>
    <row r="143" spans="1:9" x14ac:dyDescent="0.3">
      <c r="A143">
        <v>24057</v>
      </c>
      <c r="B143" t="s">
        <v>448</v>
      </c>
      <c r="C143" t="s">
        <v>448</v>
      </c>
      <c r="D143" t="s">
        <v>447</v>
      </c>
      <c r="E143" s="9" t="str">
        <f t="shared" si="8"/>
        <v>TV Edingen 2</v>
      </c>
      <c r="F143" s="9" t="str">
        <f t="shared" si="9"/>
        <v>TV Edingen 3</v>
      </c>
      <c r="G143" s="9" t="str">
        <f t="shared" si="10"/>
        <v>TV Edingen 4</v>
      </c>
      <c r="H143">
        <f t="shared" si="11"/>
        <v>24057</v>
      </c>
      <c r="I143" s="7" t="s">
        <v>312</v>
      </c>
    </row>
    <row r="144" spans="1:9" x14ac:dyDescent="0.3">
      <c r="A144">
        <v>24058</v>
      </c>
      <c r="B144" t="s">
        <v>449</v>
      </c>
      <c r="C144" t="s">
        <v>450</v>
      </c>
      <c r="D144" t="s">
        <v>447</v>
      </c>
      <c r="E144" s="9" t="str">
        <f t="shared" si="8"/>
        <v>TV Germania Großsachsen 2</v>
      </c>
      <c r="F144" s="9" t="str">
        <f t="shared" si="9"/>
        <v>TV Germania Großsachsen 3</v>
      </c>
      <c r="G144" s="9" t="str">
        <f t="shared" si="10"/>
        <v>TV Germania Großsachsen 4</v>
      </c>
      <c r="H144">
        <f t="shared" si="11"/>
        <v>24058</v>
      </c>
      <c r="I144" s="7" t="s">
        <v>312</v>
      </c>
    </row>
    <row r="145" spans="1:9" x14ac:dyDescent="0.3">
      <c r="A145">
        <v>24059</v>
      </c>
      <c r="B145" t="s">
        <v>451</v>
      </c>
      <c r="C145" t="s">
        <v>451</v>
      </c>
      <c r="D145" t="s">
        <v>447</v>
      </c>
      <c r="E145" s="9" t="str">
        <f t="shared" si="8"/>
        <v>TV Hemsbach 2</v>
      </c>
      <c r="F145" s="9" t="str">
        <f t="shared" si="9"/>
        <v>TV Hemsbach 3</v>
      </c>
      <c r="G145" s="9" t="str">
        <f t="shared" si="10"/>
        <v>TV Hemsbach 4</v>
      </c>
      <c r="H145">
        <f t="shared" si="11"/>
        <v>24059</v>
      </c>
      <c r="I145" s="7" t="s">
        <v>312</v>
      </c>
    </row>
    <row r="146" spans="1:9" x14ac:dyDescent="0.3">
      <c r="A146">
        <v>24060</v>
      </c>
      <c r="B146" t="s">
        <v>452</v>
      </c>
      <c r="C146" t="s">
        <v>452</v>
      </c>
      <c r="D146" t="s">
        <v>447</v>
      </c>
      <c r="E146" s="9" t="str">
        <f t="shared" si="8"/>
        <v>HSV Hockenheim 2</v>
      </c>
      <c r="F146" s="9" t="str">
        <f t="shared" si="9"/>
        <v>HSV Hockenheim 3</v>
      </c>
      <c r="G146" s="9" t="str">
        <f t="shared" si="10"/>
        <v>HSV Hockenheim 4</v>
      </c>
      <c r="H146">
        <f t="shared" si="11"/>
        <v>24060</v>
      </c>
      <c r="I146" s="7" t="s">
        <v>312</v>
      </c>
    </row>
    <row r="147" spans="1:9" x14ac:dyDescent="0.3">
      <c r="A147">
        <v>24061</v>
      </c>
      <c r="B147" t="s">
        <v>453</v>
      </c>
      <c r="C147" t="s">
        <v>454</v>
      </c>
      <c r="D147" t="s">
        <v>447</v>
      </c>
      <c r="E147" s="9" t="str">
        <f t="shared" si="8"/>
        <v>SG Hohensachsen 2</v>
      </c>
      <c r="F147" s="9" t="str">
        <f t="shared" si="9"/>
        <v>SG Hohensachsen 3</v>
      </c>
      <c r="G147" s="9" t="str">
        <f t="shared" si="10"/>
        <v>SG Hohensachsen 4</v>
      </c>
      <c r="H147">
        <f t="shared" si="11"/>
        <v>24061</v>
      </c>
      <c r="I147" s="7" t="s">
        <v>312</v>
      </c>
    </row>
    <row r="148" spans="1:9" x14ac:dyDescent="0.3">
      <c r="A148">
        <v>24062</v>
      </c>
      <c r="B148" t="s">
        <v>455</v>
      </c>
      <c r="C148" t="s">
        <v>456</v>
      </c>
      <c r="D148" t="s">
        <v>447</v>
      </c>
      <c r="E148" s="9" t="str">
        <f t="shared" si="8"/>
        <v>Spvgg Ilvesheim 2</v>
      </c>
      <c r="F148" s="9" t="str">
        <f t="shared" si="9"/>
        <v>Spvgg Ilvesheim 3</v>
      </c>
      <c r="G148" s="9" t="str">
        <f t="shared" si="10"/>
        <v>Spvgg Ilvesheim 4</v>
      </c>
      <c r="H148">
        <f t="shared" si="11"/>
        <v>24062</v>
      </c>
      <c r="I148" s="7" t="s">
        <v>312</v>
      </c>
    </row>
    <row r="149" spans="1:9" x14ac:dyDescent="0.3">
      <c r="A149">
        <v>24063</v>
      </c>
      <c r="B149" t="s">
        <v>41</v>
      </c>
      <c r="C149" t="s">
        <v>41</v>
      </c>
      <c r="D149" t="s">
        <v>447</v>
      </c>
      <c r="E149" s="9" t="str">
        <f t="shared" si="8"/>
        <v>TSG Ketsch 2</v>
      </c>
      <c r="F149" s="9" t="str">
        <f t="shared" si="9"/>
        <v>TSG Ketsch 3</v>
      </c>
      <c r="G149" s="9" t="str">
        <f t="shared" si="10"/>
        <v>TSG Ketsch 4</v>
      </c>
      <c r="H149">
        <f t="shared" si="11"/>
        <v>24063</v>
      </c>
      <c r="I149" s="7" t="s">
        <v>312</v>
      </c>
    </row>
    <row r="150" spans="1:9" x14ac:dyDescent="0.3">
      <c r="A150">
        <v>24064</v>
      </c>
      <c r="B150" t="s">
        <v>457</v>
      </c>
      <c r="C150" t="s">
        <v>457</v>
      </c>
      <c r="D150" t="s">
        <v>447</v>
      </c>
      <c r="E150" s="9" t="str">
        <f t="shared" si="8"/>
        <v>LSV Ladenburg 2</v>
      </c>
      <c r="F150" s="9" t="str">
        <f t="shared" si="9"/>
        <v>LSV Ladenburg 3</v>
      </c>
      <c r="G150" s="9" t="str">
        <f t="shared" si="10"/>
        <v>LSV Ladenburg 4</v>
      </c>
      <c r="H150">
        <f t="shared" si="11"/>
        <v>24064</v>
      </c>
      <c r="I150" s="7" t="s">
        <v>312</v>
      </c>
    </row>
    <row r="151" spans="1:9" x14ac:dyDescent="0.3">
      <c r="A151">
        <v>24065</v>
      </c>
      <c r="B151" t="s">
        <v>458</v>
      </c>
      <c r="C151" t="s">
        <v>458</v>
      </c>
      <c r="D151" t="s">
        <v>447</v>
      </c>
      <c r="E151" s="9" t="str">
        <f t="shared" si="8"/>
        <v>TG Laudenbach 2</v>
      </c>
      <c r="F151" s="9" t="str">
        <f t="shared" si="9"/>
        <v>TG Laudenbach 3</v>
      </c>
      <c r="G151" s="9" t="str">
        <f t="shared" si="10"/>
        <v>TG Laudenbach 4</v>
      </c>
      <c r="H151">
        <f t="shared" si="11"/>
        <v>24065</v>
      </c>
      <c r="I151" s="7" t="s">
        <v>312</v>
      </c>
    </row>
    <row r="152" spans="1:9" x14ac:dyDescent="0.3">
      <c r="A152">
        <v>24066</v>
      </c>
      <c r="B152" t="s">
        <v>459</v>
      </c>
      <c r="C152" t="s">
        <v>47</v>
      </c>
      <c r="D152" t="s">
        <v>447</v>
      </c>
      <c r="E152" s="9" t="str">
        <f t="shared" si="8"/>
        <v>SG Leutershausen 2</v>
      </c>
      <c r="F152" s="9" t="str">
        <f t="shared" si="9"/>
        <v>SG Leutershausen 3</v>
      </c>
      <c r="G152" s="9" t="str">
        <f t="shared" si="10"/>
        <v>SG Leutershausen 4</v>
      </c>
      <c r="H152">
        <f t="shared" si="11"/>
        <v>24066</v>
      </c>
      <c r="I152" s="7" t="s">
        <v>312</v>
      </c>
    </row>
    <row r="153" spans="1:9" x14ac:dyDescent="0.3">
      <c r="A153">
        <v>24067</v>
      </c>
      <c r="B153" t="s">
        <v>460</v>
      </c>
      <c r="C153" t="s">
        <v>461</v>
      </c>
      <c r="D153" t="s">
        <v>447</v>
      </c>
      <c r="E153" s="9" t="str">
        <f t="shared" si="8"/>
        <v>TSG Lützelsachsen 2</v>
      </c>
      <c r="F153" s="9" t="str">
        <f t="shared" si="9"/>
        <v>TSG Lützelsachsen 3</v>
      </c>
      <c r="G153" s="9" t="str">
        <f t="shared" si="10"/>
        <v>TSG Lützelsachsen 4</v>
      </c>
      <c r="H153">
        <f t="shared" si="11"/>
        <v>24067</v>
      </c>
      <c r="I153" s="7" t="s">
        <v>312</v>
      </c>
    </row>
    <row r="154" spans="1:9" x14ac:dyDescent="0.3">
      <c r="A154">
        <v>24068</v>
      </c>
      <c r="B154" t="s">
        <v>462</v>
      </c>
      <c r="C154" t="s">
        <v>463</v>
      </c>
      <c r="D154" t="s">
        <v>447</v>
      </c>
      <c r="E154" s="9" t="str">
        <f t="shared" si="8"/>
        <v>Post SG Mannheim 2</v>
      </c>
      <c r="F154" s="9" t="str">
        <f t="shared" si="9"/>
        <v>Post SG Mannheim 3</v>
      </c>
      <c r="G154" s="9" t="str">
        <f t="shared" si="10"/>
        <v>Post SG Mannheim 4</v>
      </c>
      <c r="H154">
        <f t="shared" si="11"/>
        <v>24068</v>
      </c>
      <c r="I154" s="7" t="s">
        <v>312</v>
      </c>
    </row>
    <row r="155" spans="1:9" x14ac:dyDescent="0.3">
      <c r="A155">
        <v>24069</v>
      </c>
      <c r="B155" t="s">
        <v>464</v>
      </c>
      <c r="C155" t="s">
        <v>465</v>
      </c>
      <c r="D155" t="s">
        <v>447</v>
      </c>
      <c r="E155" s="9" t="str">
        <f t="shared" si="8"/>
        <v>TSV Mannheim von 1846 2</v>
      </c>
      <c r="F155" s="9" t="str">
        <f t="shared" si="9"/>
        <v>TSV Mannheim von 1846 3</v>
      </c>
      <c r="G155" s="9" t="str">
        <f t="shared" si="10"/>
        <v>TSV Mannheim von 1846 4</v>
      </c>
      <c r="H155">
        <f t="shared" si="11"/>
        <v>24069</v>
      </c>
      <c r="I155" s="7" t="s">
        <v>312</v>
      </c>
    </row>
    <row r="156" spans="1:9" x14ac:dyDescent="0.3">
      <c r="A156">
        <v>24070</v>
      </c>
      <c r="B156" t="s">
        <v>466</v>
      </c>
      <c r="C156" t="s">
        <v>467</v>
      </c>
      <c r="D156" t="s">
        <v>447</v>
      </c>
      <c r="E156" s="9" t="str">
        <f t="shared" si="8"/>
        <v>TV Friedrichsfeld 2</v>
      </c>
      <c r="F156" s="9" t="str">
        <f t="shared" si="9"/>
        <v>TV Friedrichsfeld 3</v>
      </c>
      <c r="G156" s="9" t="str">
        <f t="shared" si="10"/>
        <v>TV Friedrichsfeld 4</v>
      </c>
      <c r="H156">
        <f t="shared" si="11"/>
        <v>24070</v>
      </c>
      <c r="I156" s="7" t="s">
        <v>312</v>
      </c>
    </row>
    <row r="157" spans="1:9" x14ac:dyDescent="0.3">
      <c r="A157">
        <v>24072</v>
      </c>
      <c r="B157" t="s">
        <v>468</v>
      </c>
      <c r="C157" t="s">
        <v>468</v>
      </c>
      <c r="D157" t="s">
        <v>447</v>
      </c>
      <c r="E157" s="9" t="str">
        <f t="shared" si="8"/>
        <v>SSV Vogelstang 2</v>
      </c>
      <c r="F157" s="9" t="str">
        <f t="shared" si="9"/>
        <v>SSV Vogelstang 3</v>
      </c>
      <c r="G157" s="9" t="str">
        <f t="shared" si="10"/>
        <v>SSV Vogelstang 4</v>
      </c>
      <c r="H157">
        <f t="shared" si="11"/>
        <v>24072</v>
      </c>
      <c r="I157" s="7" t="s">
        <v>312</v>
      </c>
    </row>
    <row r="158" spans="1:9" x14ac:dyDescent="0.3">
      <c r="A158">
        <v>24073</v>
      </c>
      <c r="B158" t="s">
        <v>469</v>
      </c>
      <c r="C158" t="s">
        <v>152</v>
      </c>
      <c r="D158" t="s">
        <v>447</v>
      </c>
      <c r="E158" s="9" t="str">
        <f t="shared" si="8"/>
        <v>SV Waldhof Mannheim 07 2</v>
      </c>
      <c r="F158" s="9" t="str">
        <f t="shared" si="9"/>
        <v>SV Waldhof Mannheim 07 3</v>
      </c>
      <c r="G158" s="9" t="str">
        <f t="shared" si="10"/>
        <v>SV Waldhof Mannheim 07 4</v>
      </c>
      <c r="H158">
        <f t="shared" si="11"/>
        <v>24073</v>
      </c>
      <c r="I158" s="7" t="s">
        <v>312</v>
      </c>
    </row>
    <row r="159" spans="1:9" x14ac:dyDescent="0.3">
      <c r="A159">
        <v>24074</v>
      </c>
      <c r="B159" t="s">
        <v>470</v>
      </c>
      <c r="C159" t="s">
        <v>471</v>
      </c>
      <c r="D159" t="s">
        <v>447</v>
      </c>
      <c r="E159" s="9" t="str">
        <f t="shared" si="8"/>
        <v>TV Oberflockenbach 2</v>
      </c>
      <c r="F159" s="9" t="str">
        <f t="shared" si="9"/>
        <v>TV Oberflockenbach 3</v>
      </c>
      <c r="G159" s="9" t="str">
        <f t="shared" si="10"/>
        <v>TV Oberflockenbach 4</v>
      </c>
      <c r="H159">
        <f t="shared" si="11"/>
        <v>24074</v>
      </c>
      <c r="I159" s="7" t="s">
        <v>312</v>
      </c>
    </row>
    <row r="160" spans="1:9" x14ac:dyDescent="0.3">
      <c r="A160">
        <v>24075</v>
      </c>
      <c r="B160" t="s">
        <v>472</v>
      </c>
      <c r="C160" t="s">
        <v>16</v>
      </c>
      <c r="D160" t="s">
        <v>447</v>
      </c>
      <c r="E160" s="9" t="str">
        <f t="shared" si="8"/>
        <v>TSG Eintracht Plankstadt 2</v>
      </c>
      <c r="F160" s="9" t="str">
        <f t="shared" si="9"/>
        <v>TSG Eintracht Plankstadt 3</v>
      </c>
      <c r="G160" s="9" t="str">
        <f t="shared" si="10"/>
        <v>TSG Eintracht Plankstadt 4</v>
      </c>
      <c r="H160">
        <f t="shared" si="11"/>
        <v>24075</v>
      </c>
      <c r="I160" s="7" t="s">
        <v>312</v>
      </c>
    </row>
    <row r="161" spans="1:9" x14ac:dyDescent="0.3">
      <c r="A161">
        <v>24076</v>
      </c>
      <c r="B161" t="s">
        <v>473</v>
      </c>
      <c r="C161" t="s">
        <v>474</v>
      </c>
      <c r="D161" t="s">
        <v>447</v>
      </c>
      <c r="E161" s="9" t="str">
        <f t="shared" si="8"/>
        <v>TB Germ. Reilingen 2</v>
      </c>
      <c r="F161" s="9" t="str">
        <f t="shared" si="9"/>
        <v>TB Germ. Reilingen 3</v>
      </c>
      <c r="G161" s="9" t="str">
        <f t="shared" si="10"/>
        <v>TB Germ. Reilingen 4</v>
      </c>
      <c r="H161">
        <f t="shared" si="11"/>
        <v>24076</v>
      </c>
      <c r="I161" s="7" t="s">
        <v>312</v>
      </c>
    </row>
    <row r="162" spans="1:9" x14ac:dyDescent="0.3">
      <c r="A162">
        <v>24077</v>
      </c>
      <c r="B162" t="s">
        <v>12</v>
      </c>
      <c r="C162" t="s">
        <v>12</v>
      </c>
      <c r="D162" t="s">
        <v>447</v>
      </c>
      <c r="E162" s="9" t="str">
        <f t="shared" si="8"/>
        <v>TV Schriesheim 2</v>
      </c>
      <c r="F162" s="9" t="str">
        <f t="shared" si="9"/>
        <v>TV Schriesheim 3</v>
      </c>
      <c r="G162" s="9" t="str">
        <f t="shared" si="10"/>
        <v>TV Schriesheim 4</v>
      </c>
      <c r="H162">
        <f t="shared" si="11"/>
        <v>24077</v>
      </c>
      <c r="I162" s="7" t="s">
        <v>312</v>
      </c>
    </row>
    <row r="163" spans="1:9" x14ac:dyDescent="0.3">
      <c r="A163">
        <v>24078</v>
      </c>
      <c r="B163" t="s">
        <v>475</v>
      </c>
      <c r="C163" t="s">
        <v>476</v>
      </c>
      <c r="D163" t="s">
        <v>447</v>
      </c>
      <c r="E163" s="9" t="str">
        <f t="shared" si="8"/>
        <v>TSV 1887 Sulzbach 2</v>
      </c>
      <c r="F163" s="9" t="str">
        <f t="shared" si="9"/>
        <v>TSV 1887 Sulzbach 3</v>
      </c>
      <c r="G163" s="9" t="str">
        <f t="shared" si="10"/>
        <v>TSV 1887 Sulzbach 4</v>
      </c>
      <c r="H163">
        <f t="shared" si="11"/>
        <v>24078</v>
      </c>
      <c r="I163" s="7" t="s">
        <v>312</v>
      </c>
    </row>
    <row r="164" spans="1:9" x14ac:dyDescent="0.3">
      <c r="A164">
        <v>24079</v>
      </c>
      <c r="B164" t="s">
        <v>477</v>
      </c>
      <c r="C164" t="s">
        <v>478</v>
      </c>
      <c r="D164" t="s">
        <v>447</v>
      </c>
      <c r="E164" s="9" t="str">
        <f t="shared" si="8"/>
        <v>TuS 02 Weinheim 2</v>
      </c>
      <c r="F164" s="9" t="str">
        <f t="shared" si="9"/>
        <v>TuS 02 Weinheim 3</v>
      </c>
      <c r="G164" s="9" t="str">
        <f t="shared" si="10"/>
        <v>TuS 02 Weinheim 4</v>
      </c>
      <c r="H164">
        <f t="shared" si="11"/>
        <v>24079</v>
      </c>
      <c r="I164" s="7" t="s">
        <v>312</v>
      </c>
    </row>
    <row r="165" spans="1:9" x14ac:dyDescent="0.3">
      <c r="A165">
        <v>24080</v>
      </c>
      <c r="B165" t="s">
        <v>479</v>
      </c>
      <c r="C165" t="s">
        <v>123</v>
      </c>
      <c r="D165" t="s">
        <v>447</v>
      </c>
      <c r="E165" s="9" t="str">
        <f t="shared" si="8"/>
        <v>TSV Amicitia 06/09 Viernheim 2</v>
      </c>
      <c r="F165" s="9" t="str">
        <f t="shared" si="9"/>
        <v>TSV Amicitia 06/09 Viernheim 3</v>
      </c>
      <c r="G165" s="9" t="str">
        <f t="shared" si="10"/>
        <v>TSV Amicitia 06/09 Viernheim 4</v>
      </c>
      <c r="H165">
        <f t="shared" si="11"/>
        <v>24080</v>
      </c>
      <c r="I165" s="7" t="s">
        <v>312</v>
      </c>
    </row>
    <row r="166" spans="1:9" x14ac:dyDescent="0.3">
      <c r="A166">
        <v>24081</v>
      </c>
      <c r="B166" t="s">
        <v>480</v>
      </c>
      <c r="C166" t="s">
        <v>481</v>
      </c>
      <c r="D166" t="s">
        <v>447</v>
      </c>
      <c r="E166" s="9" t="str">
        <f t="shared" si="8"/>
        <v>TSG 62 Weinheim 2</v>
      </c>
      <c r="F166" s="9" t="str">
        <f t="shared" si="9"/>
        <v>TSG 62 Weinheim 3</v>
      </c>
      <c r="G166" s="9" t="str">
        <f t="shared" si="10"/>
        <v>TSG 62 Weinheim 4</v>
      </c>
      <c r="H166">
        <f t="shared" si="11"/>
        <v>24081</v>
      </c>
      <c r="I166" s="7" t="s">
        <v>312</v>
      </c>
    </row>
    <row r="167" spans="1:9" x14ac:dyDescent="0.3">
      <c r="A167">
        <v>24082</v>
      </c>
      <c r="B167" t="s">
        <v>482</v>
      </c>
      <c r="C167" t="s">
        <v>482</v>
      </c>
      <c r="D167" t="s">
        <v>447</v>
      </c>
      <c r="E167" s="9" t="str">
        <f t="shared" si="8"/>
        <v>SG Sandhofen 2</v>
      </c>
      <c r="F167" s="9" t="str">
        <f t="shared" si="9"/>
        <v>SG Sandhofen 3</v>
      </c>
      <c r="G167" s="9" t="str">
        <f t="shared" si="10"/>
        <v>SG Sandhofen 4</v>
      </c>
      <c r="H167">
        <f t="shared" si="11"/>
        <v>24082</v>
      </c>
      <c r="I167" s="7" t="s">
        <v>312</v>
      </c>
    </row>
    <row r="168" spans="1:9" x14ac:dyDescent="0.3">
      <c r="A168">
        <v>24083</v>
      </c>
      <c r="B168" t="s">
        <v>483</v>
      </c>
      <c r="C168" t="s">
        <v>8</v>
      </c>
      <c r="D168" t="s">
        <v>447</v>
      </c>
      <c r="E168" s="9" t="str">
        <f t="shared" si="8"/>
        <v>HG Oftersheim/Schwetzingen 2</v>
      </c>
      <c r="F168" s="9" t="str">
        <f t="shared" si="9"/>
        <v>HG Oftersheim/Schwetzingen 3</v>
      </c>
      <c r="G168" s="9" t="str">
        <f t="shared" si="10"/>
        <v>HG Oftersheim/Schwetzingen 4</v>
      </c>
      <c r="H168">
        <f t="shared" si="11"/>
        <v>24083</v>
      </c>
      <c r="I168" s="7" t="s">
        <v>312</v>
      </c>
    </row>
    <row r="169" spans="1:9" x14ac:dyDescent="0.3">
      <c r="A169">
        <v>24084</v>
      </c>
      <c r="B169" t="s">
        <v>484</v>
      </c>
      <c r="C169" t="s">
        <v>484</v>
      </c>
      <c r="D169" t="s">
        <v>447</v>
      </c>
      <c r="E169" s="9" t="str">
        <f t="shared" si="8"/>
        <v>HSG Lussheim 2</v>
      </c>
      <c r="F169" s="9" t="str">
        <f t="shared" si="9"/>
        <v>HSG Lussheim 3</v>
      </c>
      <c r="G169" s="9" t="str">
        <f t="shared" si="10"/>
        <v>HSG Lussheim 4</v>
      </c>
      <c r="H169">
        <f t="shared" si="11"/>
        <v>24084</v>
      </c>
      <c r="I169" s="7" t="s">
        <v>312</v>
      </c>
    </row>
    <row r="170" spans="1:9" x14ac:dyDescent="0.3">
      <c r="A170">
        <v>24085</v>
      </c>
      <c r="B170" t="s">
        <v>485</v>
      </c>
      <c r="C170" t="s">
        <v>485</v>
      </c>
      <c r="D170" t="s">
        <v>447</v>
      </c>
      <c r="E170" s="9" t="str">
        <f t="shared" si="8"/>
        <v>JSG Bergstraße 2</v>
      </c>
      <c r="F170" s="9" t="str">
        <f t="shared" si="9"/>
        <v>JSG Bergstraße 3</v>
      </c>
      <c r="G170" s="9" t="str">
        <f t="shared" si="10"/>
        <v>JSG Bergstraße 4</v>
      </c>
      <c r="H170">
        <f t="shared" si="11"/>
        <v>24085</v>
      </c>
      <c r="I170" s="7" t="s">
        <v>312</v>
      </c>
    </row>
    <row r="171" spans="1:9" x14ac:dyDescent="0.3">
      <c r="A171">
        <v>24086</v>
      </c>
      <c r="B171" t="s">
        <v>164</v>
      </c>
      <c r="C171" t="s">
        <v>486</v>
      </c>
      <c r="D171" t="s">
        <v>447</v>
      </c>
      <c r="E171" s="9" t="str">
        <f t="shared" si="8"/>
        <v>SG Heddesheim alt 2</v>
      </c>
      <c r="F171" s="9" t="str">
        <f t="shared" si="9"/>
        <v>SG Heddesheim alt 3</v>
      </c>
      <c r="G171" s="9" t="str">
        <f t="shared" si="10"/>
        <v>SG Heddesheim alt 4</v>
      </c>
      <c r="H171">
        <f t="shared" si="11"/>
        <v>24086</v>
      </c>
      <c r="I171" s="7" t="s">
        <v>312</v>
      </c>
    </row>
    <row r="172" spans="1:9" x14ac:dyDescent="0.3">
      <c r="A172">
        <v>24087</v>
      </c>
      <c r="B172" t="s">
        <v>487</v>
      </c>
      <c r="C172" t="s">
        <v>488</v>
      </c>
      <c r="D172" t="s">
        <v>447</v>
      </c>
      <c r="E172" s="9" t="str">
        <f t="shared" si="8"/>
        <v>HSG Hemsbach/Sulzbach 2</v>
      </c>
      <c r="F172" s="9" t="str">
        <f t="shared" si="9"/>
        <v>HSG Hemsbach/Sulzbach 3</v>
      </c>
      <c r="G172" s="9" t="str">
        <f t="shared" si="10"/>
        <v>HSG Hemsbach/Sulzbach 4</v>
      </c>
      <c r="H172">
        <f t="shared" si="11"/>
        <v>24087</v>
      </c>
      <c r="I172" s="7" t="s">
        <v>312</v>
      </c>
    </row>
    <row r="173" spans="1:9" x14ac:dyDescent="0.3">
      <c r="A173">
        <v>24088</v>
      </c>
      <c r="B173" t="s">
        <v>489</v>
      </c>
      <c r="C173" t="s">
        <v>165</v>
      </c>
      <c r="D173" t="s">
        <v>447</v>
      </c>
      <c r="E173" s="9" t="str">
        <f t="shared" si="8"/>
        <v>SG MTG/PSV Mannheim 2</v>
      </c>
      <c r="F173" s="9" t="str">
        <f t="shared" si="9"/>
        <v>SG MTG/PSV Mannheim 3</v>
      </c>
      <c r="G173" s="9" t="str">
        <f t="shared" si="10"/>
        <v>SG MTG/PSV Mannheim 4</v>
      </c>
      <c r="H173">
        <f t="shared" si="11"/>
        <v>24088</v>
      </c>
      <c r="I173" s="7" t="s">
        <v>312</v>
      </c>
    </row>
    <row r="174" spans="1:9" x14ac:dyDescent="0.3">
      <c r="A174">
        <v>24089</v>
      </c>
      <c r="B174" t="s">
        <v>490</v>
      </c>
      <c r="C174" t="s">
        <v>490</v>
      </c>
      <c r="D174" t="s">
        <v>447</v>
      </c>
      <c r="E174" s="9" t="str">
        <f t="shared" si="8"/>
        <v>HSG Mannheim 2</v>
      </c>
      <c r="F174" s="9" t="str">
        <f t="shared" si="9"/>
        <v>HSG Mannheim 3</v>
      </c>
      <c r="G174" s="9" t="str">
        <f t="shared" si="10"/>
        <v>HSG Mannheim 4</v>
      </c>
      <c r="H174">
        <f t="shared" si="11"/>
        <v>24089</v>
      </c>
      <c r="I174" s="7" t="s">
        <v>312</v>
      </c>
    </row>
    <row r="175" spans="1:9" x14ac:dyDescent="0.3">
      <c r="A175">
        <v>24090</v>
      </c>
      <c r="B175" t="s">
        <v>160</v>
      </c>
      <c r="C175" t="s">
        <v>160</v>
      </c>
      <c r="D175" t="s">
        <v>447</v>
      </c>
      <c r="E175" s="9" t="str">
        <f t="shared" si="8"/>
        <v>SG Horan 2</v>
      </c>
      <c r="F175" s="9" t="str">
        <f t="shared" si="9"/>
        <v>SG Horan 3</v>
      </c>
      <c r="G175" s="9" t="str">
        <f t="shared" si="10"/>
        <v>SG Horan 4</v>
      </c>
      <c r="H175">
        <f t="shared" si="11"/>
        <v>24090</v>
      </c>
      <c r="I175" s="7" t="s">
        <v>312</v>
      </c>
    </row>
    <row r="176" spans="1:9" x14ac:dyDescent="0.3">
      <c r="A176">
        <v>24175</v>
      </c>
      <c r="B176" t="s">
        <v>491</v>
      </c>
      <c r="C176" t="s">
        <v>491</v>
      </c>
      <c r="D176" t="s">
        <v>447</v>
      </c>
      <c r="E176" s="9" t="str">
        <f t="shared" si="8"/>
        <v>TV Altlußheim 2</v>
      </c>
      <c r="F176" s="9" t="str">
        <f t="shared" si="9"/>
        <v>TV Altlußheim 3</v>
      </c>
      <c r="G176" s="9" t="str">
        <f t="shared" si="10"/>
        <v>TV Altlußheim 4</v>
      </c>
      <c r="H176">
        <f t="shared" si="11"/>
        <v>24175</v>
      </c>
      <c r="I176" s="7" t="s">
        <v>312</v>
      </c>
    </row>
    <row r="177" spans="1:9" x14ac:dyDescent="0.3">
      <c r="A177">
        <v>24176</v>
      </c>
      <c r="B177" t="s">
        <v>492</v>
      </c>
      <c r="C177" t="s">
        <v>164</v>
      </c>
      <c r="D177" t="s">
        <v>447</v>
      </c>
      <c r="E177" s="9" t="str">
        <f t="shared" si="8"/>
        <v>SG Heddesheim 2</v>
      </c>
      <c r="F177" s="9" t="str">
        <f t="shared" si="9"/>
        <v>SG Heddesheim 3</v>
      </c>
      <c r="G177" s="9" t="str">
        <f t="shared" si="10"/>
        <v>SG Heddesheim 4</v>
      </c>
      <c r="H177">
        <f t="shared" si="11"/>
        <v>24176</v>
      </c>
      <c r="I177" s="7" t="s">
        <v>312</v>
      </c>
    </row>
    <row r="178" spans="1:9" x14ac:dyDescent="0.3">
      <c r="A178">
        <v>24177</v>
      </c>
      <c r="B178" t="s">
        <v>493</v>
      </c>
      <c r="C178" t="s">
        <v>493</v>
      </c>
      <c r="D178" t="s">
        <v>447</v>
      </c>
      <c r="E178" s="9" t="str">
        <f t="shared" si="8"/>
        <v>TG Heddesheim 2</v>
      </c>
      <c r="F178" s="9" t="str">
        <f t="shared" si="9"/>
        <v>TG Heddesheim 3</v>
      </c>
      <c r="G178" s="9" t="str">
        <f t="shared" si="10"/>
        <v>TG Heddesheim 4</v>
      </c>
      <c r="H178">
        <f t="shared" si="11"/>
        <v>24177</v>
      </c>
      <c r="I178" s="7" t="s">
        <v>312</v>
      </c>
    </row>
    <row r="179" spans="1:9" x14ac:dyDescent="0.3">
      <c r="A179">
        <v>24179</v>
      </c>
      <c r="B179" t="s">
        <v>494</v>
      </c>
      <c r="C179" t="s">
        <v>494</v>
      </c>
      <c r="D179" t="s">
        <v>447</v>
      </c>
      <c r="E179" s="9" t="str">
        <f t="shared" si="8"/>
        <v>MTG Mannheim 2</v>
      </c>
      <c r="F179" s="9" t="str">
        <f t="shared" si="9"/>
        <v>MTG Mannheim 3</v>
      </c>
      <c r="G179" s="9" t="str">
        <f t="shared" si="10"/>
        <v>MTG Mannheim 4</v>
      </c>
      <c r="H179">
        <f t="shared" si="11"/>
        <v>24179</v>
      </c>
      <c r="I179" s="7" t="s">
        <v>312</v>
      </c>
    </row>
    <row r="180" spans="1:9" x14ac:dyDescent="0.3">
      <c r="A180">
        <v>24180</v>
      </c>
      <c r="B180" t="s">
        <v>495</v>
      </c>
      <c r="C180" t="s">
        <v>495</v>
      </c>
      <c r="D180" t="s">
        <v>447</v>
      </c>
      <c r="E180" s="9" t="str">
        <f t="shared" si="8"/>
        <v>PSV Mannheim 2</v>
      </c>
      <c r="F180" s="9" t="str">
        <f t="shared" si="9"/>
        <v>PSV Mannheim 3</v>
      </c>
      <c r="G180" s="9" t="str">
        <f t="shared" si="10"/>
        <v>PSV Mannheim 4</v>
      </c>
      <c r="H180">
        <f t="shared" si="11"/>
        <v>24180</v>
      </c>
      <c r="I180" s="7" t="s">
        <v>312</v>
      </c>
    </row>
    <row r="181" spans="1:9" x14ac:dyDescent="0.3">
      <c r="A181">
        <v>24183</v>
      </c>
      <c r="B181" t="s">
        <v>496</v>
      </c>
      <c r="C181" t="s">
        <v>496</v>
      </c>
      <c r="D181" t="s">
        <v>447</v>
      </c>
      <c r="E181" s="9" t="str">
        <f t="shared" si="8"/>
        <v>SC Käfertal 2</v>
      </c>
      <c r="F181" s="9" t="str">
        <f t="shared" si="9"/>
        <v>SC Käfertal 3</v>
      </c>
      <c r="G181" s="9" t="str">
        <f t="shared" si="10"/>
        <v>SC Käfertal 4</v>
      </c>
      <c r="H181">
        <f t="shared" si="11"/>
        <v>24183</v>
      </c>
      <c r="I181" s="7" t="s">
        <v>312</v>
      </c>
    </row>
    <row r="182" spans="1:9" x14ac:dyDescent="0.3">
      <c r="A182">
        <v>24184</v>
      </c>
      <c r="B182" t="s">
        <v>497</v>
      </c>
      <c r="C182" t="s">
        <v>497</v>
      </c>
      <c r="D182" t="s">
        <v>447</v>
      </c>
      <c r="E182" s="9" t="str">
        <f t="shared" si="8"/>
        <v>TV Rheinau 2</v>
      </c>
      <c r="F182" s="9" t="str">
        <f t="shared" si="9"/>
        <v>TV Rheinau 3</v>
      </c>
      <c r="G182" s="9" t="str">
        <f t="shared" si="10"/>
        <v>TV Rheinau 4</v>
      </c>
      <c r="H182">
        <f t="shared" si="11"/>
        <v>24184</v>
      </c>
      <c r="I182" s="7" t="s">
        <v>312</v>
      </c>
    </row>
    <row r="183" spans="1:9" x14ac:dyDescent="0.3">
      <c r="A183">
        <v>24185</v>
      </c>
      <c r="B183" t="s">
        <v>498</v>
      </c>
      <c r="C183" t="s">
        <v>499</v>
      </c>
      <c r="D183" t="s">
        <v>447</v>
      </c>
      <c r="E183" s="9" t="str">
        <f t="shared" si="8"/>
        <v>Spvgg Sandhofen 2</v>
      </c>
      <c r="F183" s="9" t="str">
        <f t="shared" si="9"/>
        <v>Spvgg Sandhofen 3</v>
      </c>
      <c r="G183" s="9" t="str">
        <f t="shared" si="10"/>
        <v>Spvgg Sandhofen 4</v>
      </c>
      <c r="H183">
        <f t="shared" si="11"/>
        <v>24185</v>
      </c>
      <c r="I183" s="7" t="s">
        <v>312</v>
      </c>
    </row>
    <row r="184" spans="1:9" x14ac:dyDescent="0.3">
      <c r="A184">
        <v>24191</v>
      </c>
      <c r="B184" t="s">
        <v>500</v>
      </c>
      <c r="C184" t="s">
        <v>501</v>
      </c>
      <c r="D184" t="s">
        <v>447</v>
      </c>
      <c r="E184" s="9" t="str">
        <f t="shared" si="8"/>
        <v>TB Germania Neulußheim 2</v>
      </c>
      <c r="F184" s="9" t="str">
        <f t="shared" si="9"/>
        <v>TB Germania Neulußheim 3</v>
      </c>
      <c r="G184" s="9" t="str">
        <f t="shared" si="10"/>
        <v>TB Germania Neulußheim 4</v>
      </c>
      <c r="H184">
        <f t="shared" si="11"/>
        <v>24191</v>
      </c>
      <c r="I184" s="7" t="s">
        <v>312</v>
      </c>
    </row>
    <row r="185" spans="1:9" x14ac:dyDescent="0.3">
      <c r="A185">
        <v>24192</v>
      </c>
      <c r="B185" t="s">
        <v>502</v>
      </c>
      <c r="C185" t="s">
        <v>502</v>
      </c>
      <c r="D185" t="s">
        <v>447</v>
      </c>
      <c r="E185" s="9" t="str">
        <f t="shared" si="8"/>
        <v>TSV Oftersheim 2</v>
      </c>
      <c r="F185" s="9" t="str">
        <f t="shared" si="9"/>
        <v>TSV Oftersheim 3</v>
      </c>
      <c r="G185" s="9" t="str">
        <f t="shared" si="10"/>
        <v>TSV Oftersheim 4</v>
      </c>
      <c r="H185">
        <f t="shared" si="11"/>
        <v>24192</v>
      </c>
      <c r="I185" s="7" t="s">
        <v>312</v>
      </c>
    </row>
    <row r="186" spans="1:9" x14ac:dyDescent="0.3">
      <c r="A186">
        <v>24194</v>
      </c>
      <c r="B186" t="s">
        <v>503</v>
      </c>
      <c r="C186" t="s">
        <v>504</v>
      </c>
      <c r="D186" t="s">
        <v>447</v>
      </c>
      <c r="E186" s="9" t="str">
        <f t="shared" si="8"/>
        <v>TV Schwetzingen 2</v>
      </c>
      <c r="F186" s="9" t="str">
        <f t="shared" si="9"/>
        <v>TV Schwetzingen 3</v>
      </c>
      <c r="G186" s="9" t="str">
        <f t="shared" si="10"/>
        <v>TV Schwetzingen 4</v>
      </c>
      <c r="H186">
        <f t="shared" si="11"/>
        <v>24194</v>
      </c>
      <c r="I186" s="7" t="s">
        <v>312</v>
      </c>
    </row>
    <row r="187" spans="1:9" x14ac:dyDescent="0.3">
      <c r="A187">
        <v>24215</v>
      </c>
      <c r="B187" t="s">
        <v>505</v>
      </c>
      <c r="C187" t="s">
        <v>133</v>
      </c>
      <c r="D187" t="s">
        <v>447</v>
      </c>
      <c r="E187" s="9" t="str">
        <f t="shared" si="8"/>
        <v>JSG Ilvesheim/Ladenburg 2</v>
      </c>
      <c r="F187" s="9" t="str">
        <f t="shared" si="9"/>
        <v>JSG Ilvesheim/Ladenburg 3</v>
      </c>
      <c r="G187" s="9" t="str">
        <f t="shared" si="10"/>
        <v>JSG Ilvesheim/Ladenburg 4</v>
      </c>
      <c r="H187">
        <f t="shared" si="11"/>
        <v>24215</v>
      </c>
      <c r="I187" s="7" t="s">
        <v>312</v>
      </c>
    </row>
    <row r="188" spans="1:9" x14ac:dyDescent="0.3">
      <c r="A188">
        <v>24216</v>
      </c>
      <c r="B188" t="s">
        <v>506</v>
      </c>
      <c r="C188" t="s">
        <v>507</v>
      </c>
      <c r="D188" t="s">
        <v>447</v>
      </c>
      <c r="E188" s="9" t="str">
        <f t="shared" si="8"/>
        <v>SG Friedrichsfeld/Ilvesheim Fr 2</v>
      </c>
      <c r="F188" s="9" t="str">
        <f t="shared" si="9"/>
        <v>SG Friedrichsfeld/Ilvesheim Fr 3</v>
      </c>
      <c r="G188" s="9" t="str">
        <f t="shared" si="10"/>
        <v>SG Friedrichsfeld/Ilvesheim Fr 4</v>
      </c>
      <c r="H188">
        <f t="shared" si="11"/>
        <v>24216</v>
      </c>
      <c r="I188" s="7" t="s">
        <v>312</v>
      </c>
    </row>
    <row r="189" spans="1:9" x14ac:dyDescent="0.3">
      <c r="A189">
        <v>24222</v>
      </c>
      <c r="B189" t="s">
        <v>508</v>
      </c>
      <c r="C189" t="s">
        <v>144</v>
      </c>
      <c r="D189" t="s">
        <v>447</v>
      </c>
      <c r="E189" s="9" t="str">
        <f t="shared" si="8"/>
        <v>SG Edingen-Friedrichsfeld 2</v>
      </c>
      <c r="F189" s="9" t="str">
        <f t="shared" si="9"/>
        <v>SG Edingen-Friedrichsfeld 3</v>
      </c>
      <c r="G189" s="9" t="str">
        <f t="shared" si="10"/>
        <v>SG Edingen-Friedrichsfeld 4</v>
      </c>
      <c r="H189">
        <f t="shared" si="11"/>
        <v>24222</v>
      </c>
      <c r="I189" s="7" t="s">
        <v>312</v>
      </c>
    </row>
    <row r="190" spans="1:9" x14ac:dyDescent="0.3">
      <c r="A190">
        <v>24223</v>
      </c>
      <c r="B190" t="s">
        <v>134</v>
      </c>
      <c r="C190" t="s">
        <v>134</v>
      </c>
      <c r="D190" t="s">
        <v>447</v>
      </c>
      <c r="E190" s="9" t="str">
        <f t="shared" si="8"/>
        <v>TSG Seckenheim 2</v>
      </c>
      <c r="F190" s="9" t="str">
        <f t="shared" si="9"/>
        <v>TSG Seckenheim 3</v>
      </c>
      <c r="G190" s="9" t="str">
        <f t="shared" si="10"/>
        <v>TSG Seckenheim 4</v>
      </c>
      <c r="H190">
        <f t="shared" si="11"/>
        <v>24223</v>
      </c>
      <c r="I190" s="7" t="s">
        <v>312</v>
      </c>
    </row>
    <row r="191" spans="1:9" x14ac:dyDescent="0.3">
      <c r="A191">
        <v>24226</v>
      </c>
      <c r="B191" t="s">
        <v>509</v>
      </c>
      <c r="C191" t="s">
        <v>140</v>
      </c>
      <c r="D191" t="s">
        <v>447</v>
      </c>
      <c r="E191" s="9" t="str">
        <f t="shared" si="8"/>
        <v>SG Brühl/Ketsch 2</v>
      </c>
      <c r="F191" s="9" t="str">
        <f t="shared" si="9"/>
        <v>SG Brühl/Ketsch 3</v>
      </c>
      <c r="G191" s="9" t="str">
        <f t="shared" si="10"/>
        <v>SG Brühl/Ketsch 4</v>
      </c>
      <c r="H191">
        <f t="shared" si="11"/>
        <v>24226</v>
      </c>
      <c r="I191" s="7" t="s">
        <v>312</v>
      </c>
    </row>
    <row r="192" spans="1:9" x14ac:dyDescent="0.3">
      <c r="A192">
        <v>24227</v>
      </c>
      <c r="B192" t="s">
        <v>510</v>
      </c>
      <c r="C192" t="s">
        <v>43</v>
      </c>
      <c r="D192" t="s">
        <v>447</v>
      </c>
      <c r="E192" s="9" t="str">
        <f t="shared" si="8"/>
        <v>HSG TSG Weinheim/TV Oberflockenbach 2</v>
      </c>
      <c r="F192" s="9" t="str">
        <f t="shared" si="9"/>
        <v>HSG TSG Weinheim/TV Oberflockenbach 3</v>
      </c>
      <c r="G192" s="9" t="str">
        <f t="shared" si="10"/>
        <v>HSG TSG Weinheim/TV Oberflockenbach 4</v>
      </c>
      <c r="H192">
        <f t="shared" si="11"/>
        <v>24227</v>
      </c>
      <c r="I192" s="7" t="s">
        <v>312</v>
      </c>
    </row>
    <row r="193" spans="1:9" x14ac:dyDescent="0.3">
      <c r="A193">
        <v>24239</v>
      </c>
      <c r="B193" t="s">
        <v>141</v>
      </c>
      <c r="C193" t="s">
        <v>141</v>
      </c>
      <c r="D193" t="s">
        <v>447</v>
      </c>
      <c r="E193" s="9" t="str">
        <f t="shared" si="8"/>
        <v>HG Saase 2</v>
      </c>
      <c r="F193" s="9" t="str">
        <f t="shared" si="9"/>
        <v>HG Saase 3</v>
      </c>
      <c r="G193" s="9" t="str">
        <f t="shared" si="10"/>
        <v>HG Saase 4</v>
      </c>
      <c r="H193">
        <f t="shared" si="11"/>
        <v>24239</v>
      </c>
      <c r="I193" s="7" t="s">
        <v>312</v>
      </c>
    </row>
    <row r="194" spans="1:9" x14ac:dyDescent="0.3">
      <c r="A194">
        <v>24240</v>
      </c>
      <c r="B194" t="s">
        <v>511</v>
      </c>
      <c r="C194" t="s">
        <v>30</v>
      </c>
      <c r="D194" t="s">
        <v>447</v>
      </c>
      <c r="E194" s="9" t="str">
        <f t="shared" si="8"/>
        <v>JSG Hemsbach/Laudenbach 2</v>
      </c>
      <c r="F194" s="9" t="str">
        <f t="shared" si="9"/>
        <v>JSG Hemsbach/Laudenbach 3</v>
      </c>
      <c r="G194" s="9" t="str">
        <f t="shared" si="10"/>
        <v>JSG Hemsbach/Laudenbach 4</v>
      </c>
      <c r="H194">
        <f t="shared" si="11"/>
        <v>24240</v>
      </c>
      <c r="I194" s="7" t="s">
        <v>312</v>
      </c>
    </row>
    <row r="195" spans="1:9" x14ac:dyDescent="0.3">
      <c r="A195">
        <v>24242</v>
      </c>
      <c r="B195" t="s">
        <v>512</v>
      </c>
      <c r="C195" t="s">
        <v>131</v>
      </c>
      <c r="D195" t="s">
        <v>447</v>
      </c>
      <c r="E195" s="9" t="str">
        <f t="shared" ref="E195:E258" si="12">CONCATENATE(C195," ",$E$1)</f>
        <v>HC Mannheim-Vogelstang 2</v>
      </c>
      <c r="F195" s="9" t="str">
        <f t="shared" ref="F195:F258" si="13">CONCATENATE(C195," ",$F$1)</f>
        <v>HC Mannheim-Vogelstang 3</v>
      </c>
      <c r="G195" s="9" t="str">
        <f t="shared" ref="G195:G258" si="14">CONCATENATE(C195," ",$G$1)</f>
        <v>HC Mannheim-Vogelstang 4</v>
      </c>
      <c r="H195">
        <f t="shared" ref="H195:H258" si="15">+A195</f>
        <v>24242</v>
      </c>
      <c r="I195" s="7" t="s">
        <v>312</v>
      </c>
    </row>
    <row r="196" spans="1:9" x14ac:dyDescent="0.3">
      <c r="A196">
        <v>24246</v>
      </c>
      <c r="B196" t="s">
        <v>39</v>
      </c>
      <c r="C196" t="s">
        <v>39</v>
      </c>
      <c r="D196" t="s">
        <v>447</v>
      </c>
      <c r="E196" s="9" t="str">
        <f t="shared" si="12"/>
        <v>HSG Bergstraße 2</v>
      </c>
      <c r="F196" s="9" t="str">
        <f t="shared" si="13"/>
        <v>HSG Bergstraße 3</v>
      </c>
      <c r="G196" s="9" t="str">
        <f t="shared" si="14"/>
        <v>HSG Bergstraße 4</v>
      </c>
      <c r="H196">
        <f t="shared" si="15"/>
        <v>24246</v>
      </c>
      <c r="I196" s="7" t="s">
        <v>312</v>
      </c>
    </row>
    <row r="197" spans="1:9" x14ac:dyDescent="0.3">
      <c r="A197">
        <v>24249</v>
      </c>
      <c r="B197" t="s">
        <v>513</v>
      </c>
      <c r="C197" t="s">
        <v>514</v>
      </c>
      <c r="D197" t="s">
        <v>447</v>
      </c>
      <c r="E197" s="9" t="str">
        <f t="shared" si="12"/>
        <v>HSG St. Leon/Reilingen 2</v>
      </c>
      <c r="F197" s="9" t="str">
        <f t="shared" si="13"/>
        <v>HSG St. Leon/Reilingen 3</v>
      </c>
      <c r="G197" s="9" t="str">
        <f t="shared" si="14"/>
        <v>HSG St. Leon/Reilingen 4</v>
      </c>
      <c r="H197">
        <f t="shared" si="15"/>
        <v>24249</v>
      </c>
      <c r="I197" s="7" t="s">
        <v>312</v>
      </c>
    </row>
    <row r="198" spans="1:9" x14ac:dyDescent="0.3">
      <c r="A198">
        <v>24252</v>
      </c>
      <c r="B198" t="s">
        <v>515</v>
      </c>
      <c r="C198" t="s">
        <v>516</v>
      </c>
      <c r="D198" t="s">
        <v>447</v>
      </c>
      <c r="E198" s="9" t="str">
        <f t="shared" si="12"/>
        <v>JSG Leutershausen/Heddesheim 2</v>
      </c>
      <c r="F198" s="9" t="str">
        <f t="shared" si="13"/>
        <v>JSG Leutershausen/Heddesheim 3</v>
      </c>
      <c r="G198" s="9" t="str">
        <f t="shared" si="14"/>
        <v>JSG Leutershausen/Heddesheim 4</v>
      </c>
      <c r="H198">
        <f t="shared" si="15"/>
        <v>24252</v>
      </c>
      <c r="I198" s="7" t="s">
        <v>312</v>
      </c>
    </row>
    <row r="199" spans="1:9" x14ac:dyDescent="0.3">
      <c r="A199">
        <v>24260</v>
      </c>
      <c r="B199" t="s">
        <v>157</v>
      </c>
      <c r="C199" t="s">
        <v>157</v>
      </c>
      <c r="D199" t="s">
        <v>447</v>
      </c>
      <c r="E199" s="9" t="str">
        <f t="shared" si="12"/>
        <v>HC MA-Neckarau 2</v>
      </c>
      <c r="F199" s="9" t="str">
        <f t="shared" si="13"/>
        <v>HC MA-Neckarau 3</v>
      </c>
      <c r="G199" s="9" t="str">
        <f t="shared" si="14"/>
        <v>HC MA-Neckarau 4</v>
      </c>
      <c r="H199">
        <f t="shared" si="15"/>
        <v>24260</v>
      </c>
      <c r="I199" s="7" t="s">
        <v>312</v>
      </c>
    </row>
    <row r="200" spans="1:9" x14ac:dyDescent="0.3">
      <c r="A200">
        <v>24284</v>
      </c>
      <c r="B200" t="s">
        <v>517</v>
      </c>
      <c r="C200" t="s">
        <v>518</v>
      </c>
      <c r="D200" t="s">
        <v>447</v>
      </c>
      <c r="E200" s="9" t="str">
        <f t="shared" si="12"/>
        <v>SG Edingen/Friedrichsfeld/Vogelstang 2</v>
      </c>
      <c r="F200" s="9" t="str">
        <f t="shared" si="13"/>
        <v>SG Edingen/Friedrichsfeld/Vogelstang 3</v>
      </c>
      <c r="G200" s="9" t="str">
        <f t="shared" si="14"/>
        <v>SG Edingen/Friedrichsfeld/Vogelstang 4</v>
      </c>
      <c r="H200">
        <f t="shared" si="15"/>
        <v>24284</v>
      </c>
      <c r="I200" s="7" t="s">
        <v>312</v>
      </c>
    </row>
    <row r="201" spans="1:9" x14ac:dyDescent="0.3">
      <c r="A201">
        <v>24289</v>
      </c>
      <c r="B201" t="s">
        <v>519</v>
      </c>
      <c r="C201" t="s">
        <v>519</v>
      </c>
      <c r="D201" t="s">
        <v>447</v>
      </c>
      <c r="E201" s="9" t="str">
        <f t="shared" si="12"/>
        <v>JSG Mannheim 2</v>
      </c>
      <c r="F201" s="9" t="str">
        <f t="shared" si="13"/>
        <v>JSG Mannheim 3</v>
      </c>
      <c r="G201" s="9" t="str">
        <f t="shared" si="14"/>
        <v>JSG Mannheim 4</v>
      </c>
      <c r="H201">
        <f t="shared" si="15"/>
        <v>24289</v>
      </c>
      <c r="I201" s="7" t="s">
        <v>312</v>
      </c>
    </row>
    <row r="202" spans="1:9" x14ac:dyDescent="0.3">
      <c r="A202">
        <v>24506</v>
      </c>
      <c r="B202" t="s">
        <v>520</v>
      </c>
      <c r="C202" t="s">
        <v>521</v>
      </c>
      <c r="D202" t="s">
        <v>447</v>
      </c>
      <c r="E202" s="9" t="str">
        <f t="shared" si="12"/>
        <v>HSG Hemsbach/Sulzbach/Laudenbach 2</v>
      </c>
      <c r="F202" s="9" t="str">
        <f t="shared" si="13"/>
        <v>HSG Hemsbach/Sulzbach/Laudenbach 3</v>
      </c>
      <c r="G202" s="9" t="str">
        <f t="shared" si="14"/>
        <v>HSG Hemsbach/Sulzbach/Laudenbach 4</v>
      </c>
      <c r="H202">
        <f t="shared" si="15"/>
        <v>24506</v>
      </c>
      <c r="I202" s="7" t="s">
        <v>312</v>
      </c>
    </row>
    <row r="203" spans="1:9" x14ac:dyDescent="0.3">
      <c r="A203">
        <v>24507</v>
      </c>
      <c r="B203" t="s">
        <v>522</v>
      </c>
      <c r="C203" t="s">
        <v>169</v>
      </c>
      <c r="D203" t="s">
        <v>447</v>
      </c>
      <c r="E203" s="9" t="str">
        <f t="shared" si="12"/>
        <v>SG Edingen/Friedrichsfeld/Wieblingen 2</v>
      </c>
      <c r="F203" s="9" t="str">
        <f t="shared" si="13"/>
        <v>SG Edingen/Friedrichsfeld/Wieblingen 3</v>
      </c>
      <c r="G203" s="9" t="str">
        <f t="shared" si="14"/>
        <v>SG Edingen/Friedrichsfeld/Wieblingen 4</v>
      </c>
      <c r="H203">
        <f t="shared" si="15"/>
        <v>24507</v>
      </c>
      <c r="I203" s="7" t="s">
        <v>312</v>
      </c>
    </row>
    <row r="204" spans="1:9" x14ac:dyDescent="0.3">
      <c r="A204">
        <v>24509</v>
      </c>
      <c r="B204" t="s">
        <v>523</v>
      </c>
      <c r="C204" t="s">
        <v>524</v>
      </c>
      <c r="D204" t="s">
        <v>447</v>
      </c>
      <c r="E204" s="9" t="str">
        <f t="shared" si="12"/>
        <v>HSG/PSV Mannheim 2</v>
      </c>
      <c r="F204" s="9" t="str">
        <f t="shared" si="13"/>
        <v>HSG/PSV Mannheim 3</v>
      </c>
      <c r="G204" s="9" t="str">
        <f t="shared" si="14"/>
        <v>HSG/PSV Mannheim 4</v>
      </c>
      <c r="H204">
        <f t="shared" si="15"/>
        <v>24509</v>
      </c>
      <c r="I204" s="7" t="s">
        <v>312</v>
      </c>
    </row>
    <row r="205" spans="1:9" x14ac:dyDescent="0.3">
      <c r="A205">
        <v>24510</v>
      </c>
      <c r="B205" t="s">
        <v>525</v>
      </c>
      <c r="C205" t="s">
        <v>526</v>
      </c>
      <c r="D205" t="s">
        <v>447</v>
      </c>
      <c r="E205" s="9" t="str">
        <f t="shared" si="12"/>
        <v>TUS/TSG Weinheim/Lützelsachsen 2</v>
      </c>
      <c r="F205" s="9" t="str">
        <f t="shared" si="13"/>
        <v>TUS/TSG Weinheim/Lützelsachsen 3</v>
      </c>
      <c r="G205" s="9" t="str">
        <f t="shared" si="14"/>
        <v>TUS/TSG Weinheim/Lützelsachsen 4</v>
      </c>
      <c r="H205">
        <f t="shared" si="15"/>
        <v>24510</v>
      </c>
      <c r="I205" s="7" t="s">
        <v>312</v>
      </c>
    </row>
    <row r="206" spans="1:9" x14ac:dyDescent="0.3">
      <c r="A206">
        <v>24511</v>
      </c>
      <c r="B206" t="s">
        <v>527</v>
      </c>
      <c r="C206" t="s">
        <v>528</v>
      </c>
      <c r="D206" t="s">
        <v>447</v>
      </c>
      <c r="E206" s="9" t="str">
        <f t="shared" si="12"/>
        <v>SG Hockenheim/Germania Reilingen 2</v>
      </c>
      <c r="F206" s="9" t="str">
        <f t="shared" si="13"/>
        <v>SG Hockenheim/Germania Reilingen 3</v>
      </c>
      <c r="G206" s="9" t="str">
        <f t="shared" si="14"/>
        <v>SG Hockenheim/Germania Reilingen 4</v>
      </c>
      <c r="H206">
        <f t="shared" si="15"/>
        <v>24511</v>
      </c>
      <c r="I206" s="7" t="s">
        <v>312</v>
      </c>
    </row>
    <row r="207" spans="1:9" x14ac:dyDescent="0.3">
      <c r="A207">
        <v>24517</v>
      </c>
      <c r="B207" t="s">
        <v>529</v>
      </c>
      <c r="C207" t="s">
        <v>530</v>
      </c>
      <c r="D207" t="s">
        <v>447</v>
      </c>
      <c r="E207" s="9" t="str">
        <f t="shared" si="12"/>
        <v>JSG Heddesheim/Schrießheim 2</v>
      </c>
      <c r="F207" s="9" t="str">
        <f t="shared" si="13"/>
        <v>JSG Heddesheim/Schrießheim 3</v>
      </c>
      <c r="G207" s="9" t="str">
        <f t="shared" si="14"/>
        <v>JSG Heddesheim/Schrießheim 4</v>
      </c>
      <c r="H207">
        <f t="shared" si="15"/>
        <v>24517</v>
      </c>
      <c r="I207" s="7" t="s">
        <v>312</v>
      </c>
    </row>
    <row r="208" spans="1:9" x14ac:dyDescent="0.3">
      <c r="A208">
        <v>24525</v>
      </c>
      <c r="B208" t="s">
        <v>531</v>
      </c>
      <c r="C208" t="s">
        <v>532</v>
      </c>
      <c r="D208" t="s">
        <v>447</v>
      </c>
      <c r="E208" s="9" t="str">
        <f t="shared" si="12"/>
        <v>JSG Mannheim/Käfertal 2</v>
      </c>
      <c r="F208" s="9" t="str">
        <f t="shared" si="13"/>
        <v>JSG Mannheim/Käfertal 3</v>
      </c>
      <c r="G208" s="9" t="str">
        <f t="shared" si="14"/>
        <v>JSG Mannheim/Käfertal 4</v>
      </c>
      <c r="H208">
        <f t="shared" si="15"/>
        <v>24525</v>
      </c>
      <c r="I208" s="7" t="s">
        <v>312</v>
      </c>
    </row>
    <row r="209" spans="1:9" x14ac:dyDescent="0.3">
      <c r="A209">
        <v>24601</v>
      </c>
      <c r="B209" t="s">
        <v>533</v>
      </c>
      <c r="C209" t="s">
        <v>534</v>
      </c>
      <c r="D209" t="s">
        <v>447</v>
      </c>
      <c r="E209" s="9" t="str">
        <f t="shared" si="12"/>
        <v>VSC RW Mannheim 2</v>
      </c>
      <c r="F209" s="9" t="str">
        <f t="shared" si="13"/>
        <v>VSC RW Mannheim 3</v>
      </c>
      <c r="G209" s="9" t="str">
        <f t="shared" si="14"/>
        <v>VSC RW Mannheim 4</v>
      </c>
      <c r="H209">
        <f t="shared" si="15"/>
        <v>24601</v>
      </c>
      <c r="I209" s="7" t="s">
        <v>312</v>
      </c>
    </row>
    <row r="210" spans="1:9" x14ac:dyDescent="0.3">
      <c r="A210">
        <v>24602</v>
      </c>
      <c r="B210" t="s">
        <v>535</v>
      </c>
      <c r="C210" t="s">
        <v>536</v>
      </c>
      <c r="D210" t="s">
        <v>447</v>
      </c>
      <c r="E210" s="9" t="str">
        <f t="shared" si="12"/>
        <v>SKG Ober-Mumbach 2</v>
      </c>
      <c r="F210" s="9" t="str">
        <f t="shared" si="13"/>
        <v>SKG Ober-Mumbach 3</v>
      </c>
      <c r="G210" s="9" t="str">
        <f t="shared" si="14"/>
        <v>SKG Ober-Mumbach 4</v>
      </c>
      <c r="H210">
        <f t="shared" si="15"/>
        <v>24602</v>
      </c>
      <c r="I210" s="7" t="s">
        <v>312</v>
      </c>
    </row>
    <row r="211" spans="1:9" x14ac:dyDescent="0.3">
      <c r="A211">
        <v>24603</v>
      </c>
      <c r="B211" t="s">
        <v>537</v>
      </c>
      <c r="C211" t="s">
        <v>537</v>
      </c>
      <c r="D211" t="s">
        <v>447</v>
      </c>
      <c r="E211" s="9" t="str">
        <f t="shared" si="12"/>
        <v>SV Erbach 2</v>
      </c>
      <c r="F211" s="9" t="str">
        <f t="shared" si="13"/>
        <v>SV Erbach 3</v>
      </c>
      <c r="G211" s="9" t="str">
        <f t="shared" si="14"/>
        <v>SV Erbach 4</v>
      </c>
      <c r="H211">
        <f t="shared" si="15"/>
        <v>24603</v>
      </c>
      <c r="I211" s="7" t="s">
        <v>312</v>
      </c>
    </row>
    <row r="212" spans="1:9" x14ac:dyDescent="0.3">
      <c r="A212">
        <v>24604</v>
      </c>
      <c r="B212" t="s">
        <v>538</v>
      </c>
      <c r="C212" t="s">
        <v>538</v>
      </c>
      <c r="D212" t="s">
        <v>447</v>
      </c>
      <c r="E212" s="9" t="str">
        <f t="shared" si="12"/>
        <v>TG Biblis 2</v>
      </c>
      <c r="F212" s="9" t="str">
        <f t="shared" si="13"/>
        <v>TG Biblis 3</v>
      </c>
      <c r="G212" s="9" t="str">
        <f t="shared" si="14"/>
        <v>TG Biblis 4</v>
      </c>
      <c r="H212">
        <f t="shared" si="15"/>
        <v>24604</v>
      </c>
      <c r="I212" s="7" t="s">
        <v>312</v>
      </c>
    </row>
    <row r="213" spans="1:9" x14ac:dyDescent="0.3">
      <c r="A213">
        <v>25107</v>
      </c>
      <c r="B213" t="s">
        <v>195</v>
      </c>
      <c r="C213" t="s">
        <v>195</v>
      </c>
      <c r="D213" t="s">
        <v>539</v>
      </c>
      <c r="E213" s="9" t="str">
        <f t="shared" si="12"/>
        <v>TV Bretten 2</v>
      </c>
      <c r="F213" s="9" t="str">
        <f t="shared" si="13"/>
        <v>TV Bretten 3</v>
      </c>
      <c r="G213" s="9" t="str">
        <f t="shared" si="14"/>
        <v>TV Bretten 4</v>
      </c>
      <c r="H213">
        <f t="shared" si="15"/>
        <v>25107</v>
      </c>
      <c r="I213" s="7" t="s">
        <v>272</v>
      </c>
    </row>
    <row r="214" spans="1:9" x14ac:dyDescent="0.3">
      <c r="A214">
        <v>25129</v>
      </c>
      <c r="B214" t="s">
        <v>540</v>
      </c>
      <c r="C214" t="s">
        <v>541</v>
      </c>
      <c r="D214" t="s">
        <v>539</v>
      </c>
      <c r="E214" s="9" t="str">
        <f t="shared" si="12"/>
        <v>HC 95 Oberderdingen 2</v>
      </c>
      <c r="F214" s="9" t="str">
        <f t="shared" si="13"/>
        <v>HC 95 Oberderdingen 3</v>
      </c>
      <c r="G214" s="9" t="str">
        <f t="shared" si="14"/>
        <v>HC 95 Oberderdingen 4</v>
      </c>
      <c r="H214">
        <f t="shared" si="15"/>
        <v>25129</v>
      </c>
      <c r="I214" s="7" t="s">
        <v>272</v>
      </c>
    </row>
    <row r="215" spans="1:9" x14ac:dyDescent="0.3">
      <c r="A215">
        <v>25140</v>
      </c>
      <c r="B215" t="s">
        <v>186</v>
      </c>
      <c r="C215" t="s">
        <v>186</v>
      </c>
      <c r="D215" t="s">
        <v>539</v>
      </c>
      <c r="E215" s="9" t="str">
        <f t="shared" si="12"/>
        <v>TV Ispringen 2</v>
      </c>
      <c r="F215" s="9" t="str">
        <f t="shared" si="13"/>
        <v>TV Ispringen 3</v>
      </c>
      <c r="G215" s="9" t="str">
        <f t="shared" si="14"/>
        <v>TV Ispringen 4</v>
      </c>
      <c r="H215">
        <f t="shared" si="15"/>
        <v>25140</v>
      </c>
      <c r="I215" s="7" t="s">
        <v>272</v>
      </c>
    </row>
    <row r="216" spans="1:9" x14ac:dyDescent="0.3">
      <c r="A216">
        <v>25142</v>
      </c>
      <c r="B216" t="s">
        <v>542</v>
      </c>
      <c r="C216" t="s">
        <v>59</v>
      </c>
      <c r="D216" t="s">
        <v>539</v>
      </c>
      <c r="E216" s="9" t="str">
        <f t="shared" si="12"/>
        <v>TSV Knittlingen 2</v>
      </c>
      <c r="F216" s="9" t="str">
        <f t="shared" si="13"/>
        <v>TSV Knittlingen 3</v>
      </c>
      <c r="G216" s="9" t="str">
        <f t="shared" si="14"/>
        <v>TSV Knittlingen 4</v>
      </c>
      <c r="H216">
        <f t="shared" si="15"/>
        <v>25142</v>
      </c>
      <c r="I216" s="7" t="s">
        <v>272</v>
      </c>
    </row>
    <row r="217" spans="1:9" x14ac:dyDescent="0.3">
      <c r="A217">
        <v>25143</v>
      </c>
      <c r="B217" t="s">
        <v>543</v>
      </c>
      <c r="C217" t="s">
        <v>543</v>
      </c>
      <c r="D217" t="s">
        <v>539</v>
      </c>
      <c r="E217" s="9" t="str">
        <f t="shared" si="12"/>
        <v>TSG Niefern 2</v>
      </c>
      <c r="F217" s="9" t="str">
        <f t="shared" si="13"/>
        <v>TSG Niefern 3</v>
      </c>
      <c r="G217" s="9" t="str">
        <f t="shared" si="14"/>
        <v>TSG Niefern 4</v>
      </c>
      <c r="H217">
        <f t="shared" si="15"/>
        <v>25143</v>
      </c>
      <c r="I217" s="7" t="s">
        <v>272</v>
      </c>
    </row>
    <row r="218" spans="1:9" x14ac:dyDescent="0.3">
      <c r="A218">
        <v>25144</v>
      </c>
      <c r="B218" t="s">
        <v>544</v>
      </c>
      <c r="C218" t="s">
        <v>545</v>
      </c>
      <c r="D218" t="s">
        <v>539</v>
      </c>
      <c r="E218" s="9" t="str">
        <f t="shared" si="12"/>
        <v>SG PSV Pforzheim/Wiernsheim 2</v>
      </c>
      <c r="F218" s="9" t="str">
        <f t="shared" si="13"/>
        <v>SG PSV Pforzheim/Wiernsheim 3</v>
      </c>
      <c r="G218" s="9" t="str">
        <f t="shared" si="14"/>
        <v>SG PSV Pforzheim/Wiernsheim 4</v>
      </c>
      <c r="H218">
        <f t="shared" si="15"/>
        <v>25144</v>
      </c>
      <c r="I218" s="7" t="s">
        <v>272</v>
      </c>
    </row>
    <row r="219" spans="1:9" x14ac:dyDescent="0.3">
      <c r="A219">
        <v>25145</v>
      </c>
      <c r="B219" t="s">
        <v>546</v>
      </c>
      <c r="C219" t="s">
        <v>42</v>
      </c>
      <c r="D219" t="s">
        <v>539</v>
      </c>
      <c r="E219" s="9" t="str">
        <f t="shared" si="12"/>
        <v>TG 88 Pforzheim 2</v>
      </c>
      <c r="F219" s="9" t="str">
        <f t="shared" si="13"/>
        <v>TG 88 Pforzheim 3</v>
      </c>
      <c r="G219" s="9" t="str">
        <f t="shared" si="14"/>
        <v>TG 88 Pforzheim 4</v>
      </c>
      <c r="H219">
        <f t="shared" si="15"/>
        <v>25145</v>
      </c>
      <c r="I219" s="7" t="s">
        <v>272</v>
      </c>
    </row>
    <row r="220" spans="1:9" x14ac:dyDescent="0.3">
      <c r="A220">
        <v>25146</v>
      </c>
      <c r="B220" t="s">
        <v>31</v>
      </c>
      <c r="C220" t="s">
        <v>31</v>
      </c>
      <c r="D220" t="s">
        <v>539</v>
      </c>
      <c r="E220" s="9" t="str">
        <f t="shared" si="12"/>
        <v>TGS Pforzheim 2</v>
      </c>
      <c r="F220" s="9" t="str">
        <f t="shared" si="13"/>
        <v>TGS Pforzheim 3</v>
      </c>
      <c r="G220" s="9" t="str">
        <f t="shared" si="14"/>
        <v>TGS Pforzheim 4</v>
      </c>
      <c r="H220">
        <f t="shared" si="15"/>
        <v>25146</v>
      </c>
      <c r="I220" s="7" t="s">
        <v>272</v>
      </c>
    </row>
    <row r="221" spans="1:9" x14ac:dyDescent="0.3">
      <c r="A221">
        <v>25147</v>
      </c>
      <c r="B221" t="s">
        <v>547</v>
      </c>
      <c r="C221" t="s">
        <v>547</v>
      </c>
      <c r="D221" t="s">
        <v>539</v>
      </c>
      <c r="E221" s="9" t="str">
        <f t="shared" si="12"/>
        <v>TV Brötzingen 2</v>
      </c>
      <c r="F221" s="9" t="str">
        <f t="shared" si="13"/>
        <v>TV Brötzingen 3</v>
      </c>
      <c r="G221" s="9" t="str">
        <f t="shared" si="14"/>
        <v>TV Brötzingen 4</v>
      </c>
      <c r="H221">
        <f t="shared" si="15"/>
        <v>25147</v>
      </c>
      <c r="I221" s="7" t="s">
        <v>272</v>
      </c>
    </row>
    <row r="222" spans="1:9" x14ac:dyDescent="0.3">
      <c r="A222">
        <v>25148</v>
      </c>
      <c r="B222" t="s">
        <v>245</v>
      </c>
      <c r="C222" t="s">
        <v>245</v>
      </c>
      <c r="D222" t="s">
        <v>539</v>
      </c>
      <c r="E222" s="9" t="str">
        <f t="shared" si="12"/>
        <v>TV Birkenfeld 2</v>
      </c>
      <c r="F222" s="9" t="str">
        <f t="shared" si="13"/>
        <v>TV Birkenfeld 3</v>
      </c>
      <c r="G222" s="9" t="str">
        <f t="shared" si="14"/>
        <v>TV Birkenfeld 4</v>
      </c>
      <c r="H222">
        <f t="shared" si="15"/>
        <v>25148</v>
      </c>
      <c r="I222" s="7" t="s">
        <v>272</v>
      </c>
    </row>
    <row r="223" spans="1:9" x14ac:dyDescent="0.3">
      <c r="A223">
        <v>25149</v>
      </c>
      <c r="B223" t="s">
        <v>548</v>
      </c>
      <c r="C223" t="s">
        <v>201</v>
      </c>
      <c r="D223" t="s">
        <v>539</v>
      </c>
      <c r="E223" s="9" t="str">
        <f t="shared" si="12"/>
        <v>HC Neuenbürg 2000 2</v>
      </c>
      <c r="F223" s="9" t="str">
        <f t="shared" si="13"/>
        <v>HC Neuenbürg 2000 3</v>
      </c>
      <c r="G223" s="9" t="str">
        <f t="shared" si="14"/>
        <v>HC Neuenbürg 2000 4</v>
      </c>
      <c r="H223">
        <f t="shared" si="15"/>
        <v>25149</v>
      </c>
      <c r="I223" s="7" t="s">
        <v>272</v>
      </c>
    </row>
    <row r="224" spans="1:9" x14ac:dyDescent="0.3">
      <c r="A224">
        <v>25152</v>
      </c>
      <c r="B224" t="s">
        <v>549</v>
      </c>
      <c r="C224" t="s">
        <v>550</v>
      </c>
      <c r="D224" t="s">
        <v>539</v>
      </c>
      <c r="E224" s="9" t="str">
        <f t="shared" si="12"/>
        <v>HC Blau-Gelb Mühlacker 2</v>
      </c>
      <c r="F224" s="9" t="str">
        <f t="shared" si="13"/>
        <v>HC Blau-Gelb Mühlacker 3</v>
      </c>
      <c r="G224" s="9" t="str">
        <f t="shared" si="14"/>
        <v>HC Blau-Gelb Mühlacker 4</v>
      </c>
      <c r="H224">
        <f t="shared" si="15"/>
        <v>25152</v>
      </c>
      <c r="I224" s="7" t="s">
        <v>272</v>
      </c>
    </row>
    <row r="225" spans="1:9" x14ac:dyDescent="0.3">
      <c r="A225">
        <v>25201</v>
      </c>
      <c r="B225" t="s">
        <v>551</v>
      </c>
      <c r="C225" t="s">
        <v>33</v>
      </c>
      <c r="D225" t="s">
        <v>539</v>
      </c>
      <c r="E225" s="9" t="str">
        <f t="shared" si="12"/>
        <v>SG Pforzheim/Eutingen 2</v>
      </c>
      <c r="F225" s="9" t="str">
        <f t="shared" si="13"/>
        <v>SG Pforzheim/Eutingen 3</v>
      </c>
      <c r="G225" s="9" t="str">
        <f t="shared" si="14"/>
        <v>SG Pforzheim/Eutingen 4</v>
      </c>
      <c r="H225">
        <f t="shared" si="15"/>
        <v>25201</v>
      </c>
      <c r="I225" s="7" t="s">
        <v>272</v>
      </c>
    </row>
    <row r="226" spans="1:9" x14ac:dyDescent="0.3">
      <c r="A226">
        <v>25202</v>
      </c>
      <c r="B226" t="s">
        <v>35</v>
      </c>
      <c r="C226" t="s">
        <v>35</v>
      </c>
      <c r="D226" t="s">
        <v>539</v>
      </c>
      <c r="E226" s="9" t="str">
        <f t="shared" si="12"/>
        <v>TB Pforzheim 2</v>
      </c>
      <c r="F226" s="9" t="str">
        <f t="shared" si="13"/>
        <v>TB Pforzheim 3</v>
      </c>
      <c r="G226" s="9" t="str">
        <f t="shared" si="14"/>
        <v>TB Pforzheim 4</v>
      </c>
      <c r="H226">
        <f t="shared" si="15"/>
        <v>25202</v>
      </c>
      <c r="I226" s="7" t="s">
        <v>272</v>
      </c>
    </row>
    <row r="227" spans="1:9" x14ac:dyDescent="0.3">
      <c r="A227">
        <v>25220</v>
      </c>
      <c r="B227" t="s">
        <v>552</v>
      </c>
      <c r="C227" t="s">
        <v>553</v>
      </c>
      <c r="D227" t="s">
        <v>539</v>
      </c>
      <c r="E227" s="9" t="str">
        <f t="shared" si="12"/>
        <v>SG Oberderdingen/Sulzfeld 2</v>
      </c>
      <c r="F227" s="9" t="str">
        <f t="shared" si="13"/>
        <v>SG Oberderdingen/Sulzfeld 3</v>
      </c>
      <c r="G227" s="9" t="str">
        <f t="shared" si="14"/>
        <v>SG Oberderdingen/Sulzfeld 4</v>
      </c>
      <c r="H227">
        <f t="shared" si="15"/>
        <v>25220</v>
      </c>
      <c r="I227" s="7" t="s">
        <v>272</v>
      </c>
    </row>
    <row r="228" spans="1:9" x14ac:dyDescent="0.3">
      <c r="A228">
        <v>25224</v>
      </c>
      <c r="B228" t="s">
        <v>554</v>
      </c>
      <c r="C228" t="s">
        <v>555</v>
      </c>
      <c r="D228" t="s">
        <v>539</v>
      </c>
      <c r="E228" s="9" t="str">
        <f t="shared" si="12"/>
        <v>HSG TB/TG 88 Pforzheim 2</v>
      </c>
      <c r="F228" s="9" t="str">
        <f t="shared" si="13"/>
        <v>HSG TB/TG 88 Pforzheim 3</v>
      </c>
      <c r="G228" s="9" t="str">
        <f t="shared" si="14"/>
        <v>HSG TB/TG 88 Pforzheim 4</v>
      </c>
      <c r="H228">
        <f t="shared" si="15"/>
        <v>25224</v>
      </c>
      <c r="I228" s="7" t="s">
        <v>272</v>
      </c>
    </row>
    <row r="229" spans="1:9" x14ac:dyDescent="0.3">
      <c r="A229">
        <v>25233</v>
      </c>
      <c r="B229" t="s">
        <v>556</v>
      </c>
      <c r="C229" t="s">
        <v>557</v>
      </c>
      <c r="D229" t="s">
        <v>539</v>
      </c>
      <c r="E229" s="9" t="str">
        <f t="shared" si="12"/>
        <v>JSG TGS Pforzheim/TV Ispringen 2</v>
      </c>
      <c r="F229" s="9" t="str">
        <f t="shared" si="13"/>
        <v>JSG TGS Pforzheim/TV Ispringen 3</v>
      </c>
      <c r="G229" s="9" t="str">
        <f t="shared" si="14"/>
        <v>JSG TGS Pforzheim/TV Ispringen 4</v>
      </c>
      <c r="H229">
        <f t="shared" si="15"/>
        <v>25233</v>
      </c>
      <c r="I229" s="7" t="s">
        <v>272</v>
      </c>
    </row>
    <row r="230" spans="1:9" x14ac:dyDescent="0.3">
      <c r="A230">
        <v>25248</v>
      </c>
      <c r="B230" t="s">
        <v>558</v>
      </c>
      <c r="C230" t="s">
        <v>559</v>
      </c>
      <c r="D230" t="s">
        <v>539</v>
      </c>
      <c r="E230" s="9" t="str">
        <f t="shared" si="12"/>
        <v>JSG Goldstadt Pforzheim 2</v>
      </c>
      <c r="F230" s="9" t="str">
        <f t="shared" si="13"/>
        <v>JSG Goldstadt Pforzheim 3</v>
      </c>
      <c r="G230" s="9" t="str">
        <f t="shared" si="14"/>
        <v>JSG Goldstadt Pforzheim 4</v>
      </c>
      <c r="H230">
        <f t="shared" si="15"/>
        <v>25248</v>
      </c>
      <c r="I230" s="7" t="s">
        <v>272</v>
      </c>
    </row>
    <row r="231" spans="1:9" x14ac:dyDescent="0.3">
      <c r="A231">
        <v>25250</v>
      </c>
      <c r="B231" t="s">
        <v>560</v>
      </c>
      <c r="C231" t="s">
        <v>560</v>
      </c>
      <c r="D231" t="s">
        <v>539</v>
      </c>
      <c r="E231" s="9" t="str">
        <f t="shared" si="12"/>
        <v>JSG Kraichgau 2</v>
      </c>
      <c r="F231" s="9" t="str">
        <f t="shared" si="13"/>
        <v>JSG Kraichgau 3</v>
      </c>
      <c r="G231" s="9" t="str">
        <f t="shared" si="14"/>
        <v>JSG Kraichgau 4</v>
      </c>
      <c r="H231">
        <f t="shared" si="15"/>
        <v>25250</v>
      </c>
      <c r="I231" s="7" t="s">
        <v>272</v>
      </c>
    </row>
    <row r="232" spans="1:9" x14ac:dyDescent="0.3">
      <c r="A232">
        <v>25259</v>
      </c>
      <c r="B232" t="s">
        <v>561</v>
      </c>
      <c r="C232" t="s">
        <v>562</v>
      </c>
      <c r="D232" t="s">
        <v>539</v>
      </c>
      <c r="E232" s="9" t="str">
        <f t="shared" si="12"/>
        <v>SG Niefern/Mühlacker 2</v>
      </c>
      <c r="F232" s="9" t="str">
        <f t="shared" si="13"/>
        <v>SG Niefern/Mühlacker 3</v>
      </c>
      <c r="G232" s="9" t="str">
        <f t="shared" si="14"/>
        <v>SG Niefern/Mühlacker 4</v>
      </c>
      <c r="H232">
        <f t="shared" si="15"/>
        <v>25259</v>
      </c>
      <c r="I232" s="7" t="s">
        <v>272</v>
      </c>
    </row>
    <row r="233" spans="1:9" x14ac:dyDescent="0.3">
      <c r="A233">
        <v>25279</v>
      </c>
      <c r="B233" t="s">
        <v>563</v>
      </c>
      <c r="C233" t="s">
        <v>181</v>
      </c>
      <c r="D233" t="s">
        <v>539</v>
      </c>
      <c r="E233" s="9" t="str">
        <f t="shared" si="12"/>
        <v>JSG Niefern/Mühlacker 2</v>
      </c>
      <c r="F233" s="9" t="str">
        <f t="shared" si="13"/>
        <v>JSG Niefern/Mühlacker 3</v>
      </c>
      <c r="G233" s="9" t="str">
        <f t="shared" si="14"/>
        <v>JSG Niefern/Mühlacker 4</v>
      </c>
      <c r="H233">
        <f t="shared" si="15"/>
        <v>25279</v>
      </c>
      <c r="I233" s="7" t="s">
        <v>272</v>
      </c>
    </row>
    <row r="234" spans="1:9" x14ac:dyDescent="0.3">
      <c r="A234">
        <v>25508</v>
      </c>
      <c r="B234" t="s">
        <v>564</v>
      </c>
      <c r="C234" t="s">
        <v>565</v>
      </c>
      <c r="D234" t="s">
        <v>539</v>
      </c>
      <c r="E234" s="9" t="str">
        <f t="shared" si="12"/>
        <v>SG Jöhlingen/Bretten 2</v>
      </c>
      <c r="F234" s="9" t="str">
        <f t="shared" si="13"/>
        <v>SG Jöhlingen/Bretten 3</v>
      </c>
      <c r="G234" s="9" t="str">
        <f t="shared" si="14"/>
        <v>SG Jöhlingen/Bretten 4</v>
      </c>
      <c r="H234">
        <f t="shared" si="15"/>
        <v>25508</v>
      </c>
      <c r="I234" s="7" t="s">
        <v>272</v>
      </c>
    </row>
    <row r="235" spans="1:9" x14ac:dyDescent="0.3">
      <c r="A235">
        <v>25522</v>
      </c>
      <c r="B235" t="s">
        <v>566</v>
      </c>
      <c r="C235" t="s">
        <v>567</v>
      </c>
      <c r="D235" t="s">
        <v>539</v>
      </c>
      <c r="E235" s="9" t="str">
        <f t="shared" si="12"/>
        <v>JSG Niefern/HSG Pforzheim 2</v>
      </c>
      <c r="F235" s="9" t="str">
        <f t="shared" si="13"/>
        <v>JSG Niefern/HSG Pforzheim 3</v>
      </c>
      <c r="G235" s="9" t="str">
        <f t="shared" si="14"/>
        <v>JSG Niefern/HSG Pforzheim 4</v>
      </c>
      <c r="H235">
        <f t="shared" si="15"/>
        <v>25522</v>
      </c>
      <c r="I235" s="7" t="s">
        <v>272</v>
      </c>
    </row>
    <row r="236" spans="1:9" x14ac:dyDescent="0.3">
      <c r="A236">
        <v>25523</v>
      </c>
      <c r="B236" t="s">
        <v>568</v>
      </c>
      <c r="C236" t="s">
        <v>569</v>
      </c>
      <c r="D236" t="s">
        <v>539</v>
      </c>
      <c r="E236" s="9" t="str">
        <f t="shared" si="12"/>
        <v>JSG Mühlacker/Niefern 2</v>
      </c>
      <c r="F236" s="9" t="str">
        <f t="shared" si="13"/>
        <v>JSG Mühlacker/Niefern 3</v>
      </c>
      <c r="G236" s="9" t="str">
        <f t="shared" si="14"/>
        <v>JSG Mühlacker/Niefern 4</v>
      </c>
      <c r="H236">
        <f t="shared" si="15"/>
        <v>25523</v>
      </c>
      <c r="I236" s="7" t="s">
        <v>272</v>
      </c>
    </row>
    <row r="237" spans="1:9" x14ac:dyDescent="0.3">
      <c r="A237">
        <v>26001</v>
      </c>
      <c r="B237" t="s">
        <v>570</v>
      </c>
      <c r="C237" t="s">
        <v>571</v>
      </c>
      <c r="D237" t="s">
        <v>572</v>
      </c>
      <c r="E237" s="9" t="str">
        <f t="shared" si="12"/>
        <v>HSG Dittigheim/Tauberbischofsheim 2</v>
      </c>
      <c r="F237" s="9" t="str">
        <f t="shared" si="13"/>
        <v>HSG Dittigheim/Tauberbischofsheim 3</v>
      </c>
      <c r="G237" s="9" t="str">
        <f t="shared" si="14"/>
        <v>HSG Dittigheim/Tauberbischofsheim 4</v>
      </c>
      <c r="H237">
        <f t="shared" si="15"/>
        <v>26001</v>
      </c>
      <c r="I237" s="7" t="s">
        <v>312</v>
      </c>
    </row>
    <row r="238" spans="1:9" x14ac:dyDescent="0.3">
      <c r="A238">
        <v>26002</v>
      </c>
      <c r="B238" t="s">
        <v>573</v>
      </c>
      <c r="C238" t="s">
        <v>574</v>
      </c>
      <c r="D238" t="s">
        <v>572</v>
      </c>
      <c r="E238" s="9" t="str">
        <f t="shared" si="12"/>
        <v>HSG Dittigheim/TBB Jugend 2</v>
      </c>
      <c r="F238" s="9" t="str">
        <f t="shared" si="13"/>
        <v>HSG Dittigheim/TBB Jugend 3</v>
      </c>
      <c r="G238" s="9" t="str">
        <f t="shared" si="14"/>
        <v>HSG Dittigheim/TBB Jugend 4</v>
      </c>
      <c r="H238">
        <f t="shared" si="15"/>
        <v>26002</v>
      </c>
      <c r="I238" s="7" t="s">
        <v>312</v>
      </c>
    </row>
    <row r="239" spans="1:9" x14ac:dyDescent="0.3">
      <c r="A239">
        <v>26003</v>
      </c>
      <c r="B239" t="s">
        <v>575</v>
      </c>
      <c r="C239" t="s">
        <v>576</v>
      </c>
      <c r="D239" t="s">
        <v>572</v>
      </c>
      <c r="E239" s="9" t="str">
        <f t="shared" si="12"/>
        <v>HSG Tauberbischofsheim/Dittigheim 2</v>
      </c>
      <c r="F239" s="9" t="str">
        <f t="shared" si="13"/>
        <v>HSG Tauberbischofsheim/Dittigheim 3</v>
      </c>
      <c r="G239" s="9" t="str">
        <f t="shared" si="14"/>
        <v>HSG Tauberbischofsheim/Dittigheim 4</v>
      </c>
      <c r="H239">
        <f t="shared" si="15"/>
        <v>26003</v>
      </c>
      <c r="I239" s="7" t="s">
        <v>312</v>
      </c>
    </row>
    <row r="240" spans="1:9" x14ac:dyDescent="0.3">
      <c r="A240">
        <v>26005</v>
      </c>
      <c r="B240" t="s">
        <v>577</v>
      </c>
      <c r="C240" t="s">
        <v>577</v>
      </c>
      <c r="D240" t="s">
        <v>572</v>
      </c>
      <c r="E240" s="9" t="str">
        <f t="shared" si="12"/>
        <v>ETSV Lauda 2</v>
      </c>
      <c r="F240" s="9" t="str">
        <f t="shared" si="13"/>
        <v>ETSV Lauda 3</v>
      </c>
      <c r="G240" s="9" t="str">
        <f t="shared" si="14"/>
        <v>ETSV Lauda 4</v>
      </c>
      <c r="H240">
        <f t="shared" si="15"/>
        <v>26005</v>
      </c>
      <c r="I240" s="7" t="s">
        <v>312</v>
      </c>
    </row>
    <row r="241" spans="1:9" x14ac:dyDescent="0.3">
      <c r="A241">
        <v>26007</v>
      </c>
      <c r="B241" t="s">
        <v>578</v>
      </c>
      <c r="C241" t="s">
        <v>579</v>
      </c>
      <c r="D241" t="s">
        <v>572</v>
      </c>
      <c r="E241" s="9" t="str">
        <f t="shared" si="12"/>
        <v>HG Königshofen/Sachsenflur 2</v>
      </c>
      <c r="F241" s="9" t="str">
        <f t="shared" si="13"/>
        <v>HG Königshofen/Sachsenflur 3</v>
      </c>
      <c r="G241" s="9" t="str">
        <f t="shared" si="14"/>
        <v>HG Königshofen/Sachsenflur 4</v>
      </c>
      <c r="H241">
        <f t="shared" si="15"/>
        <v>26007</v>
      </c>
      <c r="I241" s="7" t="s">
        <v>312</v>
      </c>
    </row>
    <row r="242" spans="1:9" x14ac:dyDescent="0.3">
      <c r="A242">
        <v>26008</v>
      </c>
      <c r="B242" t="s">
        <v>580</v>
      </c>
      <c r="C242" t="s">
        <v>581</v>
      </c>
      <c r="D242" t="s">
        <v>572</v>
      </c>
      <c r="E242" s="9" t="str">
        <f t="shared" si="12"/>
        <v>TSV 1863 Buchen 2</v>
      </c>
      <c r="F242" s="9" t="str">
        <f t="shared" si="13"/>
        <v>TSV 1863 Buchen 3</v>
      </c>
      <c r="G242" s="9" t="str">
        <f t="shared" si="14"/>
        <v>TSV 1863 Buchen 4</v>
      </c>
      <c r="H242">
        <f t="shared" si="15"/>
        <v>26008</v>
      </c>
      <c r="I242" s="7" t="s">
        <v>312</v>
      </c>
    </row>
    <row r="243" spans="1:9" x14ac:dyDescent="0.3">
      <c r="A243">
        <v>26009</v>
      </c>
      <c r="B243" t="s">
        <v>582</v>
      </c>
      <c r="C243" t="s">
        <v>132</v>
      </c>
      <c r="D243" t="s">
        <v>572</v>
      </c>
      <c r="E243" s="9" t="str">
        <f t="shared" si="12"/>
        <v>TV Hardheim 1895 2</v>
      </c>
      <c r="F243" s="9" t="str">
        <f t="shared" si="13"/>
        <v>TV Hardheim 1895 3</v>
      </c>
      <c r="G243" s="9" t="str">
        <f t="shared" si="14"/>
        <v>TV Hardheim 1895 4</v>
      </c>
      <c r="H243">
        <f t="shared" si="15"/>
        <v>26009</v>
      </c>
      <c r="I243" s="7" t="s">
        <v>312</v>
      </c>
    </row>
    <row r="244" spans="1:9" x14ac:dyDescent="0.3">
      <c r="A244">
        <v>26010</v>
      </c>
      <c r="B244" t="s">
        <v>583</v>
      </c>
      <c r="C244" t="s">
        <v>583</v>
      </c>
      <c r="D244" t="s">
        <v>572</v>
      </c>
      <c r="E244" s="9" t="str">
        <f t="shared" si="12"/>
        <v>SpG Walldürn 2</v>
      </c>
      <c r="F244" s="9" t="str">
        <f t="shared" si="13"/>
        <v>SpG Walldürn 3</v>
      </c>
      <c r="G244" s="9" t="str">
        <f t="shared" si="14"/>
        <v>SpG Walldürn 4</v>
      </c>
      <c r="H244">
        <f t="shared" si="15"/>
        <v>26010</v>
      </c>
      <c r="I244" s="7" t="s">
        <v>312</v>
      </c>
    </row>
    <row r="245" spans="1:9" x14ac:dyDescent="0.3">
      <c r="A245">
        <v>26169</v>
      </c>
      <c r="B245" t="s">
        <v>584</v>
      </c>
      <c r="C245" t="s">
        <v>585</v>
      </c>
      <c r="D245" t="s">
        <v>572</v>
      </c>
      <c r="E245" s="9" t="str">
        <f t="shared" si="12"/>
        <v>TV 1937 Dittigheim 2</v>
      </c>
      <c r="F245" s="9" t="str">
        <f t="shared" si="13"/>
        <v>TV 1937 Dittigheim 3</v>
      </c>
      <c r="G245" s="9" t="str">
        <f t="shared" si="14"/>
        <v>TV 1937 Dittigheim 4</v>
      </c>
      <c r="H245">
        <f t="shared" si="15"/>
        <v>26169</v>
      </c>
      <c r="I245" s="7" t="s">
        <v>312</v>
      </c>
    </row>
    <row r="246" spans="1:9" x14ac:dyDescent="0.3">
      <c r="A246">
        <v>26170</v>
      </c>
      <c r="B246" t="s">
        <v>586</v>
      </c>
      <c r="C246" t="s">
        <v>586</v>
      </c>
      <c r="D246" t="s">
        <v>572</v>
      </c>
      <c r="E246" s="9" t="str">
        <f t="shared" si="12"/>
        <v>TV Königshofen 2</v>
      </c>
      <c r="F246" s="9" t="str">
        <f t="shared" si="13"/>
        <v>TV Königshofen 3</v>
      </c>
      <c r="G246" s="9" t="str">
        <f t="shared" si="14"/>
        <v>TV Königshofen 4</v>
      </c>
      <c r="H246">
        <f t="shared" si="15"/>
        <v>26170</v>
      </c>
      <c r="I246" s="7" t="s">
        <v>312</v>
      </c>
    </row>
    <row r="247" spans="1:9" x14ac:dyDescent="0.3">
      <c r="A247">
        <v>26171</v>
      </c>
      <c r="B247" t="s">
        <v>587</v>
      </c>
      <c r="C247" t="s">
        <v>587</v>
      </c>
      <c r="D247" t="s">
        <v>572</v>
      </c>
      <c r="E247" s="9" t="str">
        <f t="shared" si="12"/>
        <v>TV Sachsenflur 2</v>
      </c>
      <c r="F247" s="9" t="str">
        <f t="shared" si="13"/>
        <v>TV Sachsenflur 3</v>
      </c>
      <c r="G247" s="9" t="str">
        <f t="shared" si="14"/>
        <v>TV Sachsenflur 4</v>
      </c>
      <c r="H247">
        <f t="shared" si="15"/>
        <v>26171</v>
      </c>
      <c r="I247" s="7" t="s">
        <v>312</v>
      </c>
    </row>
    <row r="248" spans="1:9" x14ac:dyDescent="0.3">
      <c r="A248">
        <v>26172</v>
      </c>
      <c r="B248" t="s">
        <v>588</v>
      </c>
      <c r="C248" t="s">
        <v>589</v>
      </c>
      <c r="D248" t="s">
        <v>572</v>
      </c>
      <c r="E248" s="9" t="str">
        <f t="shared" si="12"/>
        <v>TSV Tauberbischofsheim 2</v>
      </c>
      <c r="F248" s="9" t="str">
        <f t="shared" si="13"/>
        <v>TSV Tauberbischofsheim 3</v>
      </c>
      <c r="G248" s="9" t="str">
        <f t="shared" si="14"/>
        <v>TSV Tauberbischofsheim 4</v>
      </c>
      <c r="H248">
        <f t="shared" si="15"/>
        <v>26172</v>
      </c>
      <c r="I248" s="7" t="s">
        <v>312</v>
      </c>
    </row>
    <row r="249" spans="1:9" x14ac:dyDescent="0.3">
      <c r="A249">
        <v>26292</v>
      </c>
      <c r="B249" t="s">
        <v>590</v>
      </c>
      <c r="C249" t="s">
        <v>591</v>
      </c>
      <c r="D249" t="s">
        <v>572</v>
      </c>
      <c r="E249" s="9" t="str">
        <f t="shared" si="12"/>
        <v>JSG Tauberfranken alt 2</v>
      </c>
      <c r="F249" s="9" t="str">
        <f t="shared" si="13"/>
        <v>JSG Tauberfranken alt 3</v>
      </c>
      <c r="G249" s="9" t="str">
        <f t="shared" si="14"/>
        <v>JSG Tauberfranken alt 4</v>
      </c>
      <c r="H249">
        <f t="shared" si="15"/>
        <v>26292</v>
      </c>
      <c r="I249" s="7" t="s">
        <v>312</v>
      </c>
    </row>
    <row r="250" spans="1:9" x14ac:dyDescent="0.3">
      <c r="A250">
        <v>26521</v>
      </c>
      <c r="B250" t="s">
        <v>592</v>
      </c>
      <c r="C250" t="s">
        <v>593</v>
      </c>
      <c r="D250" t="s">
        <v>572</v>
      </c>
      <c r="E250" s="9" t="str">
        <f t="shared" si="12"/>
        <v>JSG Dittigheim/Tauberbischofsheim/Hardheim 2</v>
      </c>
      <c r="F250" s="9" t="str">
        <f t="shared" si="13"/>
        <v>JSG Dittigheim/Tauberbischofsheim/Hardheim 3</v>
      </c>
      <c r="G250" s="9" t="str">
        <f t="shared" si="14"/>
        <v>JSG Dittigheim/Tauberbischofsheim/Hardheim 4</v>
      </c>
      <c r="H250">
        <f t="shared" si="15"/>
        <v>26521</v>
      </c>
      <c r="I250" s="7" t="s">
        <v>312</v>
      </c>
    </row>
    <row r="251" spans="1:9" x14ac:dyDescent="0.3">
      <c r="A251">
        <v>27011</v>
      </c>
      <c r="B251" t="s">
        <v>19</v>
      </c>
      <c r="C251" t="s">
        <v>19</v>
      </c>
      <c r="D251" t="s">
        <v>594</v>
      </c>
      <c r="E251" s="9" t="str">
        <f t="shared" si="12"/>
        <v>TV Mosbach 2</v>
      </c>
      <c r="F251" s="9" t="str">
        <f t="shared" si="13"/>
        <v>TV Mosbach 3</v>
      </c>
      <c r="G251" s="9" t="str">
        <f t="shared" si="14"/>
        <v>TV Mosbach 4</v>
      </c>
      <c r="H251">
        <f t="shared" si="15"/>
        <v>27011</v>
      </c>
      <c r="I251" s="7" t="s">
        <v>312</v>
      </c>
    </row>
    <row r="252" spans="1:9" x14ac:dyDescent="0.3">
      <c r="A252">
        <v>27012</v>
      </c>
      <c r="B252" t="s">
        <v>595</v>
      </c>
      <c r="C252" t="s">
        <v>595</v>
      </c>
      <c r="D252" t="s">
        <v>594</v>
      </c>
      <c r="E252" s="9" t="str">
        <f t="shared" si="12"/>
        <v>HA Neckarelz 2</v>
      </c>
      <c r="F252" s="9" t="str">
        <f t="shared" si="13"/>
        <v>HA Neckarelz 3</v>
      </c>
      <c r="G252" s="9" t="str">
        <f t="shared" si="14"/>
        <v>HA Neckarelz 4</v>
      </c>
      <c r="H252">
        <f t="shared" si="15"/>
        <v>27012</v>
      </c>
      <c r="I252" s="7" t="s">
        <v>312</v>
      </c>
    </row>
    <row r="253" spans="1:9" x14ac:dyDescent="0.3">
      <c r="A253">
        <v>27013</v>
      </c>
      <c r="B253" t="s">
        <v>596</v>
      </c>
      <c r="C253" t="s">
        <v>597</v>
      </c>
      <c r="D253" t="s">
        <v>594</v>
      </c>
      <c r="E253" s="9" t="str">
        <f t="shared" si="12"/>
        <v>SV Germania Obrigheim 2</v>
      </c>
      <c r="F253" s="9" t="str">
        <f t="shared" si="13"/>
        <v>SV Germania Obrigheim 3</v>
      </c>
      <c r="G253" s="9" t="str">
        <f t="shared" si="14"/>
        <v>SV Germania Obrigheim 4</v>
      </c>
      <c r="H253">
        <f t="shared" si="15"/>
        <v>27013</v>
      </c>
      <c r="I253" s="7" t="s">
        <v>312</v>
      </c>
    </row>
    <row r="254" spans="1:9" x14ac:dyDescent="0.3">
      <c r="A254">
        <v>27014</v>
      </c>
      <c r="B254" t="s">
        <v>598</v>
      </c>
      <c r="C254" t="s">
        <v>599</v>
      </c>
      <c r="D254" t="s">
        <v>594</v>
      </c>
      <c r="E254" s="9" t="str">
        <f t="shared" si="12"/>
        <v>TSV Viktoria Stein 2</v>
      </c>
      <c r="F254" s="9" t="str">
        <f t="shared" si="13"/>
        <v>TSV Viktoria Stein 3</v>
      </c>
      <c r="G254" s="9" t="str">
        <f t="shared" si="14"/>
        <v>TSV Viktoria Stein 4</v>
      </c>
      <c r="H254">
        <f t="shared" si="15"/>
        <v>27014</v>
      </c>
      <c r="I254" s="7" t="s">
        <v>312</v>
      </c>
    </row>
    <row r="255" spans="1:9" x14ac:dyDescent="0.3">
      <c r="A255">
        <v>27016</v>
      </c>
      <c r="B255" t="s">
        <v>600</v>
      </c>
      <c r="C255" t="s">
        <v>601</v>
      </c>
      <c r="D255" t="s">
        <v>594</v>
      </c>
      <c r="E255" s="9" t="str">
        <f t="shared" si="12"/>
        <v>SG Neckarelz-Obrigheim 2</v>
      </c>
      <c r="F255" s="9" t="str">
        <f t="shared" si="13"/>
        <v>SG Neckarelz-Obrigheim 3</v>
      </c>
      <c r="G255" s="9" t="str">
        <f t="shared" si="14"/>
        <v>SG Neckarelz-Obrigheim 4</v>
      </c>
      <c r="H255">
        <f t="shared" si="15"/>
        <v>27016</v>
      </c>
      <c r="I255" s="7" t="s">
        <v>312</v>
      </c>
    </row>
    <row r="256" spans="1:9" x14ac:dyDescent="0.3">
      <c r="A256">
        <v>22315</v>
      </c>
      <c r="C256" t="s">
        <v>602</v>
      </c>
      <c r="D256" t="s">
        <v>311</v>
      </c>
      <c r="E256" s="9" t="str">
        <f t="shared" si="12"/>
        <v>JSG Schwarzbachtal 2</v>
      </c>
      <c r="F256" s="9" t="str">
        <f t="shared" si="13"/>
        <v>JSG Schwarzbachtal 3</v>
      </c>
      <c r="G256" s="9" t="str">
        <f t="shared" si="14"/>
        <v>JSG Schwarzbachtal 4</v>
      </c>
      <c r="H256">
        <f t="shared" si="15"/>
        <v>22315</v>
      </c>
      <c r="I256" s="7" t="s">
        <v>312</v>
      </c>
    </row>
    <row r="257" spans="1:9" x14ac:dyDescent="0.3">
      <c r="A257">
        <v>24313</v>
      </c>
      <c r="C257" t="s">
        <v>158</v>
      </c>
      <c r="D257" t="s">
        <v>447</v>
      </c>
      <c r="E257" s="9" t="str">
        <f t="shared" si="12"/>
        <v>SKV Sandhofen 2</v>
      </c>
      <c r="F257" s="9" t="str">
        <f t="shared" si="13"/>
        <v>SKV Sandhofen 3</v>
      </c>
      <c r="G257" s="9" t="str">
        <f t="shared" si="14"/>
        <v>SKV Sandhofen 4</v>
      </c>
      <c r="H257">
        <f t="shared" si="15"/>
        <v>24313</v>
      </c>
      <c r="I257" s="7" t="s">
        <v>312</v>
      </c>
    </row>
    <row r="258" spans="1:9" x14ac:dyDescent="0.3">
      <c r="A258">
        <v>24294</v>
      </c>
      <c r="B258" t="s">
        <v>603</v>
      </c>
      <c r="C258" t="s">
        <v>172</v>
      </c>
      <c r="D258" t="s">
        <v>447</v>
      </c>
      <c r="E258" s="9" t="str">
        <f t="shared" si="12"/>
        <v>MSG Leutershausen/Heddesheim/Saase 2</v>
      </c>
      <c r="F258" s="9" t="str">
        <f t="shared" si="13"/>
        <v>MSG Leutershausen/Heddesheim/Saase 3</v>
      </c>
      <c r="G258" s="9" t="str">
        <f t="shared" si="14"/>
        <v>MSG Leutershausen/Heddesheim/Saase 4</v>
      </c>
      <c r="H258">
        <f t="shared" si="15"/>
        <v>24294</v>
      </c>
      <c r="I258" s="7" t="s">
        <v>312</v>
      </c>
    </row>
    <row r="259" spans="1:9" x14ac:dyDescent="0.3">
      <c r="A259">
        <v>24330</v>
      </c>
      <c r="B259" t="s">
        <v>604</v>
      </c>
      <c r="C259" t="s">
        <v>605</v>
      </c>
      <c r="D259" t="s">
        <v>447</v>
      </c>
      <c r="E259" s="9" t="str">
        <f t="shared" ref="E259:E278" si="16">CONCATENATE(C259," ",$E$1)</f>
        <v>SG Vogelstang/Viernheim alt 2</v>
      </c>
      <c r="F259" s="9" t="str">
        <f t="shared" ref="F259:F278" si="17">CONCATENATE(C259," ",$F$1)</f>
        <v>SG Vogelstang/Viernheim alt 3</v>
      </c>
      <c r="G259" s="9" t="str">
        <f t="shared" ref="G259:G278" si="18">CONCATENATE(C259," ",$G$1)</f>
        <v>SG Vogelstang/Viernheim alt 4</v>
      </c>
      <c r="H259">
        <f t="shared" ref="H259:H301" si="19">+A259</f>
        <v>24330</v>
      </c>
      <c r="I259" s="7" t="s">
        <v>312</v>
      </c>
    </row>
    <row r="260" spans="1:9" x14ac:dyDescent="0.3">
      <c r="A260">
        <v>24297</v>
      </c>
      <c r="B260" t="s">
        <v>606</v>
      </c>
      <c r="C260" t="s">
        <v>607</v>
      </c>
      <c r="D260" t="s">
        <v>447</v>
      </c>
      <c r="E260" s="9" t="str">
        <f t="shared" si="16"/>
        <v>SG Vogelstang/Käfertal alt 2</v>
      </c>
      <c r="F260" s="9" t="str">
        <f t="shared" si="17"/>
        <v>SG Vogelstang/Käfertal alt 3</v>
      </c>
      <c r="G260" s="9" t="str">
        <f t="shared" si="18"/>
        <v>SG Vogelstang/Käfertal alt 4</v>
      </c>
      <c r="H260">
        <f t="shared" si="19"/>
        <v>24297</v>
      </c>
      <c r="I260" s="7" t="s">
        <v>312</v>
      </c>
    </row>
    <row r="261" spans="1:9" x14ac:dyDescent="0.3">
      <c r="A261">
        <v>24296</v>
      </c>
      <c r="B261" t="s">
        <v>608</v>
      </c>
      <c r="C261" t="s">
        <v>44</v>
      </c>
      <c r="D261" t="s">
        <v>447</v>
      </c>
      <c r="E261" s="9" t="str">
        <f t="shared" si="16"/>
        <v>ASG TSG Eintracht Plankstadt/TV Eppelheim 2</v>
      </c>
      <c r="F261" s="9" t="str">
        <f t="shared" si="17"/>
        <v>ASG TSG Eintracht Plankstadt/TV Eppelheim 3</v>
      </c>
      <c r="G261" s="9" t="str">
        <f t="shared" si="18"/>
        <v>ASG TSG Eintracht Plankstadt/TV Eppelheim 4</v>
      </c>
      <c r="H261">
        <f t="shared" si="19"/>
        <v>24296</v>
      </c>
      <c r="I261" s="7" t="s">
        <v>312</v>
      </c>
    </row>
    <row r="262" spans="1:9" x14ac:dyDescent="0.3">
      <c r="A262">
        <v>22344</v>
      </c>
      <c r="C262" t="s">
        <v>137</v>
      </c>
      <c r="D262" t="s">
        <v>311</v>
      </c>
      <c r="E262" s="9" t="str">
        <f t="shared" si="16"/>
        <v>SG Bammental/Neckargemünd 2</v>
      </c>
      <c r="F262" s="9" t="str">
        <f t="shared" si="17"/>
        <v>SG Bammental/Neckargemünd 3</v>
      </c>
      <c r="G262" s="9" t="str">
        <f t="shared" si="18"/>
        <v>SG Bammental/Neckargemünd 4</v>
      </c>
      <c r="H262">
        <f t="shared" si="19"/>
        <v>22344</v>
      </c>
      <c r="I262" s="7" t="s">
        <v>312</v>
      </c>
    </row>
    <row r="263" spans="1:9" x14ac:dyDescent="0.3">
      <c r="A263">
        <v>22343</v>
      </c>
      <c r="C263" t="s">
        <v>122</v>
      </c>
      <c r="D263" t="s">
        <v>311</v>
      </c>
      <c r="E263" s="9" t="str">
        <f t="shared" si="16"/>
        <v>ASG Sinsheim/Steinsfurt 2</v>
      </c>
      <c r="F263" s="9" t="str">
        <f t="shared" si="17"/>
        <v>ASG Sinsheim/Steinsfurt 3</v>
      </c>
      <c r="G263" s="9" t="str">
        <f t="shared" si="18"/>
        <v>ASG Sinsheim/Steinsfurt 4</v>
      </c>
      <c r="H263">
        <f t="shared" si="19"/>
        <v>22343</v>
      </c>
      <c r="I263" s="7" t="s">
        <v>312</v>
      </c>
    </row>
    <row r="264" spans="1:9" x14ac:dyDescent="0.3">
      <c r="A264">
        <v>22337</v>
      </c>
      <c r="C264" t="s">
        <v>22</v>
      </c>
      <c r="D264" t="s">
        <v>311</v>
      </c>
      <c r="E264" s="9" t="str">
        <f t="shared" si="16"/>
        <v>JSG Rot-Malsch 2</v>
      </c>
      <c r="F264" s="9" t="str">
        <f t="shared" si="17"/>
        <v>JSG Rot-Malsch 3</v>
      </c>
      <c r="G264" s="9" t="str">
        <f t="shared" si="18"/>
        <v>JSG Rot-Malsch 4</v>
      </c>
      <c r="H264">
        <f t="shared" si="19"/>
        <v>22337</v>
      </c>
      <c r="I264" s="7" t="s">
        <v>312</v>
      </c>
    </row>
    <row r="265" spans="1:9" x14ac:dyDescent="0.3">
      <c r="A265">
        <v>24295</v>
      </c>
      <c r="C265" t="s">
        <v>34</v>
      </c>
      <c r="D265" t="s">
        <v>447</v>
      </c>
      <c r="E265" s="9" t="str">
        <f t="shared" si="16"/>
        <v>ASG Horan/St. Leon/Reilingen 2</v>
      </c>
      <c r="F265" s="9" t="str">
        <f t="shared" si="17"/>
        <v>ASG Horan/St. Leon/Reilingen 3</v>
      </c>
      <c r="G265" s="9" t="str">
        <f t="shared" si="18"/>
        <v>ASG Horan/St. Leon/Reilingen 4</v>
      </c>
      <c r="H265">
        <f t="shared" si="19"/>
        <v>24295</v>
      </c>
      <c r="I265" s="7" t="s">
        <v>312</v>
      </c>
    </row>
    <row r="266" spans="1:9" x14ac:dyDescent="0.3">
      <c r="A266">
        <v>22317</v>
      </c>
      <c r="C266" t="s">
        <v>45</v>
      </c>
      <c r="D266" t="s">
        <v>311</v>
      </c>
      <c r="E266" s="9" t="str">
        <f t="shared" si="16"/>
        <v>ASG Heidelberg-Leimen 2</v>
      </c>
      <c r="F266" s="9" t="str">
        <f t="shared" si="17"/>
        <v>ASG Heidelberg-Leimen 3</v>
      </c>
      <c r="G266" s="9" t="str">
        <f t="shared" si="18"/>
        <v>ASG Heidelberg-Leimen 4</v>
      </c>
      <c r="H266">
        <f t="shared" si="19"/>
        <v>22317</v>
      </c>
      <c r="I266" s="7" t="s">
        <v>312</v>
      </c>
    </row>
    <row r="267" spans="1:9" x14ac:dyDescent="0.3">
      <c r="A267">
        <v>209</v>
      </c>
      <c r="C267" t="s">
        <v>126</v>
      </c>
      <c r="D267" t="s">
        <v>572</v>
      </c>
      <c r="E267" s="9" t="str">
        <f t="shared" si="16"/>
        <v>JSG Taubertal 2</v>
      </c>
      <c r="F267" s="9" t="str">
        <f t="shared" si="17"/>
        <v>JSG Taubertal 3</v>
      </c>
      <c r="G267" s="9" t="str">
        <f t="shared" si="18"/>
        <v>JSG Taubertal 4</v>
      </c>
      <c r="H267">
        <f t="shared" si="19"/>
        <v>209</v>
      </c>
      <c r="I267" s="7" t="s">
        <v>312</v>
      </c>
    </row>
    <row r="268" spans="1:9" x14ac:dyDescent="0.3">
      <c r="A268">
        <v>24371</v>
      </c>
      <c r="C268" t="s">
        <v>46</v>
      </c>
      <c r="D268" t="s">
        <v>447</v>
      </c>
      <c r="E268" s="9" t="str">
        <f t="shared" si="16"/>
        <v>SG Vogelstang/Käfertal/Sandhofen 2</v>
      </c>
      <c r="F268" s="9" t="str">
        <f t="shared" si="17"/>
        <v>SG Vogelstang/Käfertal/Sandhofen 3</v>
      </c>
      <c r="G268" s="9" t="str">
        <f t="shared" si="18"/>
        <v>SG Vogelstang/Käfertal/Sandhofen 4</v>
      </c>
      <c r="H268">
        <f t="shared" si="19"/>
        <v>24371</v>
      </c>
      <c r="I268" s="7" t="s">
        <v>312</v>
      </c>
    </row>
    <row r="269" spans="1:9" x14ac:dyDescent="0.3">
      <c r="A269">
        <v>23374</v>
      </c>
      <c r="C269" t="s">
        <v>14</v>
      </c>
      <c r="D269" t="s">
        <v>381</v>
      </c>
      <c r="E269" s="9" t="str">
        <f t="shared" si="16"/>
        <v>HSG Ettlingen 2</v>
      </c>
      <c r="F269" s="9" t="str">
        <f t="shared" si="17"/>
        <v>HSG Ettlingen 3</v>
      </c>
      <c r="G269" s="9" t="str">
        <f t="shared" si="18"/>
        <v>HSG Ettlingen 4</v>
      </c>
      <c r="H269">
        <f t="shared" si="19"/>
        <v>23374</v>
      </c>
      <c r="I269" s="7" t="s">
        <v>272</v>
      </c>
    </row>
    <row r="270" spans="1:9" x14ac:dyDescent="0.3">
      <c r="A270">
        <v>24370</v>
      </c>
      <c r="C270" t="s">
        <v>609</v>
      </c>
      <c r="D270" t="s">
        <v>447</v>
      </c>
      <c r="E270" s="9" t="str">
        <f t="shared" si="16"/>
        <v>ASG Birkenau/Weinheim/Oberflockenbach 2</v>
      </c>
      <c r="F270" s="9" t="str">
        <f t="shared" si="17"/>
        <v>ASG Birkenau/Weinheim/Oberflockenbach 3</v>
      </c>
      <c r="G270" s="9" t="str">
        <f t="shared" si="18"/>
        <v>ASG Birkenau/Weinheim/Oberflockenbach 4</v>
      </c>
      <c r="H270">
        <f t="shared" si="19"/>
        <v>24370</v>
      </c>
      <c r="I270" s="7" t="s">
        <v>312</v>
      </c>
    </row>
    <row r="271" spans="1:9" x14ac:dyDescent="0.3">
      <c r="A271">
        <v>24365</v>
      </c>
      <c r="C271" t="s">
        <v>156</v>
      </c>
      <c r="D271" t="s">
        <v>447</v>
      </c>
      <c r="E271" s="9" t="str">
        <f t="shared" si="16"/>
        <v>SG Vogelstang/Käfertal 2</v>
      </c>
      <c r="F271" s="9" t="str">
        <f t="shared" si="17"/>
        <v>SG Vogelstang/Käfertal 3</v>
      </c>
      <c r="G271" s="9" t="str">
        <f t="shared" si="18"/>
        <v>SG Vogelstang/Käfertal 4</v>
      </c>
      <c r="H271">
        <f t="shared" si="19"/>
        <v>24365</v>
      </c>
      <c r="I271" s="7" t="s">
        <v>312</v>
      </c>
    </row>
    <row r="272" spans="1:9" x14ac:dyDescent="0.3">
      <c r="A272">
        <v>24295</v>
      </c>
      <c r="C272" t="s">
        <v>34</v>
      </c>
      <c r="D272" t="s">
        <v>447</v>
      </c>
      <c r="E272" s="9" t="str">
        <f t="shared" si="16"/>
        <v>ASG Horan/St. Leon/Reilingen 2</v>
      </c>
      <c r="F272" s="9" t="str">
        <f t="shared" si="17"/>
        <v>ASG Horan/St. Leon/Reilingen 3</v>
      </c>
      <c r="G272" s="9" t="str">
        <f t="shared" si="18"/>
        <v>ASG Horan/St. Leon/Reilingen 4</v>
      </c>
      <c r="H272">
        <f t="shared" si="19"/>
        <v>24295</v>
      </c>
      <c r="I272" s="7" t="s">
        <v>312</v>
      </c>
    </row>
    <row r="273" spans="1:9" x14ac:dyDescent="0.3">
      <c r="A273">
        <v>22362</v>
      </c>
      <c r="C273" t="s">
        <v>139</v>
      </c>
      <c r="D273" t="s">
        <v>311</v>
      </c>
      <c r="E273" s="9" t="str">
        <f t="shared" si="16"/>
        <v>SG Schwarzbachtal 2</v>
      </c>
      <c r="F273" s="9" t="str">
        <f t="shared" si="17"/>
        <v>SG Schwarzbachtal 3</v>
      </c>
      <c r="G273" s="9" t="str">
        <f t="shared" si="18"/>
        <v>SG Schwarzbachtal 4</v>
      </c>
      <c r="H273">
        <f t="shared" si="19"/>
        <v>22362</v>
      </c>
      <c r="I273" s="7" t="s">
        <v>312</v>
      </c>
    </row>
    <row r="274" spans="1:9" x14ac:dyDescent="0.3">
      <c r="A274">
        <v>24368</v>
      </c>
      <c r="C274" t="s">
        <v>610</v>
      </c>
      <c r="D274" t="s">
        <v>447</v>
      </c>
      <c r="E274" s="9" t="str">
        <f t="shared" si="16"/>
        <v>SG Vogelstang/Viernheim 2</v>
      </c>
      <c r="F274" s="9" t="str">
        <f t="shared" si="17"/>
        <v>SG Vogelstang/Viernheim 3</v>
      </c>
      <c r="G274" s="9" t="str">
        <f t="shared" si="18"/>
        <v>SG Vogelstang/Viernheim 4</v>
      </c>
      <c r="H274">
        <f t="shared" si="19"/>
        <v>24368</v>
      </c>
      <c r="I274" s="7" t="s">
        <v>312</v>
      </c>
    </row>
    <row r="275" spans="1:9" x14ac:dyDescent="0.3">
      <c r="A275">
        <v>22342</v>
      </c>
      <c r="C275" t="s">
        <v>611</v>
      </c>
      <c r="D275" t="s">
        <v>311</v>
      </c>
      <c r="E275" s="9" t="str">
        <f t="shared" si="16"/>
        <v>SG Bammental-Mückenloch 2</v>
      </c>
      <c r="F275" s="9" t="str">
        <f t="shared" si="17"/>
        <v>SG Bammental-Mückenloch 3</v>
      </c>
      <c r="G275" s="9" t="str">
        <f t="shared" si="18"/>
        <v>SG Bammental-Mückenloch 4</v>
      </c>
      <c r="H275">
        <f t="shared" si="19"/>
        <v>22342</v>
      </c>
      <c r="I275" s="7" t="s">
        <v>312</v>
      </c>
    </row>
    <row r="276" spans="1:9" x14ac:dyDescent="0.3">
      <c r="A276">
        <v>26324</v>
      </c>
      <c r="C276" t="s">
        <v>612</v>
      </c>
      <c r="D276" t="s">
        <v>572</v>
      </c>
      <c r="E276" s="9" t="str">
        <f t="shared" si="16"/>
        <v>JSG Tauberfranken 2</v>
      </c>
      <c r="F276" s="9" t="str">
        <f t="shared" si="17"/>
        <v>JSG Tauberfranken 3</v>
      </c>
      <c r="G276" s="9" t="str">
        <f t="shared" si="18"/>
        <v>JSG Tauberfranken 4</v>
      </c>
      <c r="H276">
        <f t="shared" si="19"/>
        <v>26324</v>
      </c>
      <c r="I276" s="7" t="s">
        <v>312</v>
      </c>
    </row>
    <row r="277" spans="1:9" x14ac:dyDescent="0.3">
      <c r="A277">
        <v>26325</v>
      </c>
      <c r="C277" t="s">
        <v>579</v>
      </c>
      <c r="D277" t="s">
        <v>572</v>
      </c>
      <c r="E277" s="9" t="str">
        <f t="shared" si="16"/>
        <v>HG Königshofen/Sachsenflur 2</v>
      </c>
      <c r="F277" s="9" t="str">
        <f t="shared" si="17"/>
        <v>HG Königshofen/Sachsenflur 3</v>
      </c>
      <c r="G277" s="9" t="str">
        <f t="shared" si="18"/>
        <v>HG Königshofen/Sachsenflur 4</v>
      </c>
      <c r="H277">
        <f t="shared" si="19"/>
        <v>26325</v>
      </c>
      <c r="I277" s="7" t="s">
        <v>312</v>
      </c>
    </row>
    <row r="278" spans="1:9" x14ac:dyDescent="0.3">
      <c r="A278">
        <v>26299</v>
      </c>
      <c r="C278" t="s">
        <v>613</v>
      </c>
      <c r="D278" t="s">
        <v>572</v>
      </c>
      <c r="E278" s="9" t="str">
        <f t="shared" si="16"/>
        <v>HSG Odenwald-Bauland 2</v>
      </c>
      <c r="F278" s="9" t="str">
        <f t="shared" si="17"/>
        <v>HSG Odenwald-Bauland 3</v>
      </c>
      <c r="G278" s="9" t="str">
        <f t="shared" si="18"/>
        <v>HSG Odenwald-Bauland 4</v>
      </c>
      <c r="H278">
        <f t="shared" si="19"/>
        <v>26299</v>
      </c>
      <c r="I278" s="7" t="s">
        <v>312</v>
      </c>
    </row>
    <row r="279" spans="1:9" x14ac:dyDescent="0.3">
      <c r="A279">
        <v>21319</v>
      </c>
      <c r="C279" t="s">
        <v>127</v>
      </c>
      <c r="D279" t="s">
        <v>271</v>
      </c>
      <c r="H279">
        <f t="shared" si="19"/>
        <v>21319</v>
      </c>
      <c r="I279" s="7" t="s">
        <v>272</v>
      </c>
    </row>
    <row r="280" spans="1:9" x14ac:dyDescent="0.3">
      <c r="A280">
        <v>22400</v>
      </c>
      <c r="C280" t="s">
        <v>614</v>
      </c>
      <c r="D280" t="s">
        <v>311</v>
      </c>
      <c r="H280">
        <f t="shared" si="19"/>
        <v>22400</v>
      </c>
      <c r="I280" s="7" t="s">
        <v>312</v>
      </c>
    </row>
    <row r="281" spans="1:9" x14ac:dyDescent="0.3">
      <c r="A281">
        <v>24392</v>
      </c>
      <c r="C281" t="s">
        <v>26</v>
      </c>
      <c r="D281" t="s">
        <v>447</v>
      </c>
      <c r="H281">
        <f t="shared" si="19"/>
        <v>24392</v>
      </c>
      <c r="I281" s="7" t="s">
        <v>312</v>
      </c>
    </row>
    <row r="282" spans="1:9" x14ac:dyDescent="0.3">
      <c r="A282">
        <v>22391</v>
      </c>
      <c r="C282" t="s">
        <v>38</v>
      </c>
      <c r="D282" t="s">
        <v>311</v>
      </c>
      <c r="H282">
        <f t="shared" si="19"/>
        <v>22391</v>
      </c>
      <c r="I282" s="7" t="s">
        <v>312</v>
      </c>
    </row>
    <row r="283" spans="1:9" x14ac:dyDescent="0.3">
      <c r="A283">
        <v>24387</v>
      </c>
      <c r="C283" t="s">
        <v>169</v>
      </c>
      <c r="D283" t="s">
        <v>447</v>
      </c>
      <c r="H283">
        <f t="shared" si="19"/>
        <v>24387</v>
      </c>
      <c r="I283" s="7" t="s">
        <v>312</v>
      </c>
    </row>
    <row r="284" spans="1:9" x14ac:dyDescent="0.3">
      <c r="A284">
        <v>25369</v>
      </c>
      <c r="C284" t="s">
        <v>199</v>
      </c>
      <c r="D284" t="s">
        <v>539</v>
      </c>
      <c r="H284">
        <f t="shared" si="19"/>
        <v>25369</v>
      </c>
      <c r="I284" s="7" t="s">
        <v>272</v>
      </c>
    </row>
    <row r="285" spans="1:9" x14ac:dyDescent="0.3">
      <c r="A285">
        <v>22401</v>
      </c>
      <c r="C285" t="s">
        <v>143</v>
      </c>
      <c r="D285" t="s">
        <v>311</v>
      </c>
      <c r="H285">
        <f t="shared" si="19"/>
        <v>22401</v>
      </c>
      <c r="I285" s="7" t="s">
        <v>312</v>
      </c>
    </row>
    <row r="286" spans="1:9" x14ac:dyDescent="0.3">
      <c r="A286">
        <v>24404</v>
      </c>
      <c r="C286" t="s">
        <v>68</v>
      </c>
      <c r="D286" t="s">
        <v>447</v>
      </c>
      <c r="H286">
        <f t="shared" si="19"/>
        <v>24404</v>
      </c>
      <c r="I286" s="7" t="s">
        <v>312</v>
      </c>
    </row>
    <row r="287" spans="1:9" x14ac:dyDescent="0.3">
      <c r="A287">
        <v>25375</v>
      </c>
      <c r="C287" t="s">
        <v>62</v>
      </c>
      <c r="H287">
        <f t="shared" si="19"/>
        <v>25375</v>
      </c>
      <c r="I287" s="7" t="s">
        <v>272</v>
      </c>
    </row>
    <row r="288" spans="1:9" x14ac:dyDescent="0.3">
      <c r="A288">
        <v>23389</v>
      </c>
      <c r="C288" t="s">
        <v>69</v>
      </c>
      <c r="H288">
        <f t="shared" si="19"/>
        <v>23389</v>
      </c>
      <c r="I288" s="7" t="s">
        <v>272</v>
      </c>
    </row>
    <row r="289" spans="1:9" x14ac:dyDescent="0.3">
      <c r="A289">
        <v>21303</v>
      </c>
      <c r="C289" t="s">
        <v>61</v>
      </c>
      <c r="H289">
        <f t="shared" si="19"/>
        <v>21303</v>
      </c>
      <c r="I289" s="7" t="s">
        <v>272</v>
      </c>
    </row>
    <row r="290" spans="1:9" x14ac:dyDescent="0.3">
      <c r="A290">
        <v>22417</v>
      </c>
      <c r="C290" t="s">
        <v>106</v>
      </c>
      <c r="H290">
        <f t="shared" si="19"/>
        <v>22417</v>
      </c>
      <c r="I290" s="7" t="s">
        <v>312</v>
      </c>
    </row>
    <row r="291" spans="1:9" x14ac:dyDescent="0.3">
      <c r="A291">
        <v>22409</v>
      </c>
      <c r="C291" t="s">
        <v>220</v>
      </c>
      <c r="H291">
        <f t="shared" si="19"/>
        <v>22409</v>
      </c>
      <c r="I291" s="7" t="s">
        <v>312</v>
      </c>
    </row>
    <row r="292" spans="1:9" x14ac:dyDescent="0.3">
      <c r="A292">
        <v>24413</v>
      </c>
      <c r="C292" t="s">
        <v>219</v>
      </c>
      <c r="H292">
        <f t="shared" si="19"/>
        <v>24413</v>
      </c>
      <c r="I292" s="7" t="s">
        <v>312</v>
      </c>
    </row>
    <row r="293" spans="1:9" x14ac:dyDescent="0.3">
      <c r="A293">
        <v>22412</v>
      </c>
      <c r="C293" t="s">
        <v>234</v>
      </c>
      <c r="H293">
        <f t="shared" si="19"/>
        <v>22412</v>
      </c>
      <c r="I293" s="7" t="s">
        <v>312</v>
      </c>
    </row>
    <row r="294" spans="1:9" x14ac:dyDescent="0.3">
      <c r="A294">
        <v>25416</v>
      </c>
      <c r="C294" t="s">
        <v>248</v>
      </c>
      <c r="H294">
        <f t="shared" si="19"/>
        <v>25416</v>
      </c>
      <c r="I294" s="7" t="s">
        <v>272</v>
      </c>
    </row>
    <row r="295" spans="1:9" x14ac:dyDescent="0.3">
      <c r="A295">
        <v>23410</v>
      </c>
      <c r="C295" t="s">
        <v>215</v>
      </c>
      <c r="H295">
        <f t="shared" si="19"/>
        <v>23410</v>
      </c>
      <c r="I295" s="7" t="s">
        <v>272</v>
      </c>
    </row>
    <row r="296" spans="1:9" x14ac:dyDescent="0.3">
      <c r="A296">
        <v>22420</v>
      </c>
      <c r="C296" t="s">
        <v>205</v>
      </c>
      <c r="H296">
        <f t="shared" si="19"/>
        <v>22420</v>
      </c>
      <c r="I296" s="7" t="s">
        <v>312</v>
      </c>
    </row>
    <row r="297" spans="1:9" x14ac:dyDescent="0.3">
      <c r="A297">
        <v>24411</v>
      </c>
      <c r="C297" t="s">
        <v>212</v>
      </c>
      <c r="H297">
        <f t="shared" si="19"/>
        <v>24411</v>
      </c>
      <c r="I297" s="7" t="s">
        <v>312</v>
      </c>
    </row>
    <row r="298" spans="1:9" x14ac:dyDescent="0.3">
      <c r="A298">
        <v>24399</v>
      </c>
      <c r="C298" t="s">
        <v>213</v>
      </c>
      <c r="H298">
        <f t="shared" si="19"/>
        <v>24399</v>
      </c>
      <c r="I298" s="7" t="s">
        <v>312</v>
      </c>
    </row>
    <row r="299" spans="1:9" x14ac:dyDescent="0.3">
      <c r="A299">
        <v>24421</v>
      </c>
      <c r="C299" t="s">
        <v>214</v>
      </c>
      <c r="H299">
        <f t="shared" si="19"/>
        <v>24421</v>
      </c>
      <c r="I299" s="7" t="s">
        <v>312</v>
      </c>
    </row>
    <row r="300" spans="1:9" x14ac:dyDescent="0.3">
      <c r="A300">
        <v>24423</v>
      </c>
      <c r="C300" t="s">
        <v>615</v>
      </c>
      <c r="H300">
        <f t="shared" si="19"/>
        <v>24423</v>
      </c>
      <c r="I300" s="7" t="s">
        <v>312</v>
      </c>
    </row>
    <row r="301" spans="1:9" x14ac:dyDescent="0.3">
      <c r="A301">
        <v>24424</v>
      </c>
      <c r="C301" t="s">
        <v>637</v>
      </c>
      <c r="H301">
        <f t="shared" si="19"/>
        <v>24424</v>
      </c>
      <c r="I301" s="7" t="s">
        <v>312</v>
      </c>
    </row>
    <row r="302" spans="1:9" x14ac:dyDescent="0.3">
      <c r="A302">
        <v>22430</v>
      </c>
      <c r="C302" t="s">
        <v>623</v>
      </c>
      <c r="H302">
        <f t="shared" ref="H302:H304" si="20">+A302</f>
        <v>22430</v>
      </c>
      <c r="I302" s="7" t="s">
        <v>312</v>
      </c>
    </row>
    <row r="303" spans="1:9" x14ac:dyDescent="0.3">
      <c r="A303">
        <v>24431</v>
      </c>
      <c r="C303" t="s">
        <v>624</v>
      </c>
      <c r="H303">
        <f t="shared" si="20"/>
        <v>24431</v>
      </c>
      <c r="I303" s="7" t="s">
        <v>312</v>
      </c>
    </row>
    <row r="304" spans="1:9" x14ac:dyDescent="0.3">
      <c r="A304">
        <v>22436</v>
      </c>
      <c r="C304" t="s">
        <v>625</v>
      </c>
      <c r="H304">
        <f t="shared" si="20"/>
        <v>22436</v>
      </c>
      <c r="I304" s="7" t="s">
        <v>312</v>
      </c>
    </row>
    <row r="305" spans="1:9" x14ac:dyDescent="0.3">
      <c r="A305" t="s">
        <v>626</v>
      </c>
      <c r="C305" t="s">
        <v>627</v>
      </c>
      <c r="H305" t="str">
        <f t="shared" ref="H305" si="21">+A305</f>
        <v>XXX</v>
      </c>
      <c r="I305" s="7" t="s">
        <v>312</v>
      </c>
    </row>
    <row r="306" spans="1:9" x14ac:dyDescent="0.3">
      <c r="A306">
        <v>21440</v>
      </c>
      <c r="C306" t="s">
        <v>628</v>
      </c>
      <c r="H306">
        <f t="shared" ref="H306" si="22">+A306</f>
        <v>21440</v>
      </c>
      <c r="I306" s="7" t="s">
        <v>272</v>
      </c>
    </row>
  </sheetData>
  <sheetProtection algorithmName="SHA-512" hashValue="VeRoa1dmyAAzT7E/FzTLsfqHe5yuSYXrT0ltu4JpcMF8+BUP0jhYz3H1zBFI5YP2/IhPVGuqQ10b3MYz3qnvFg==" saltValue="gX9KDkRNfzTdQVxXLT253Q==" spinCount="100000" sheet="1" objects="1" scenarios="1"/>
  <autoFilter ref="A1:I306" xr:uid="{00000000-0009-0000-0000-000014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Logik</vt:lpstr>
      <vt:lpstr>Download meinH4all</vt:lpstr>
      <vt:lpstr>Meldungen</vt:lpstr>
      <vt:lpstr>männl Jugend</vt:lpstr>
      <vt:lpstr>weibl Jugend</vt:lpstr>
      <vt:lpstr>Umsetzung</vt:lpstr>
      <vt:lpstr>Vereine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</dc:creator>
  <cp:lastModifiedBy>Bezirk RNT - Spieltechnik</cp:lastModifiedBy>
  <dcterms:created xsi:type="dcterms:W3CDTF">2022-03-25T16:50:28Z</dcterms:created>
  <dcterms:modified xsi:type="dcterms:W3CDTF">2024-03-20T15:25:33Z</dcterms:modified>
</cp:coreProperties>
</file>