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o\Handball\Bezirk RNT\Saison 2022-2023\Quali\"/>
    </mc:Choice>
  </mc:AlternateContent>
  <xr:revisionPtr revIDLastSave="0" documentId="13_ncr:1_{5D49985D-D8A4-436B-A3F0-CB58E2E84AC9}" xr6:coauthVersionLast="47" xr6:coauthVersionMax="47" xr10:uidLastSave="{00000000-0000-0000-0000-000000000000}"/>
  <bookViews>
    <workbookView xWindow="-108" yWindow="-108" windowWidth="23256" windowHeight="12576" xr2:uid="{78480B5C-1F07-420C-9792-E0DFA43E1817}"/>
  </bookViews>
  <sheets>
    <sheet name="Logik" sheetId="4" r:id="rId1"/>
    <sheet name="Download meinH4all" sheetId="1" r:id="rId2"/>
    <sheet name="Meldungen" sheetId="2" r:id="rId3"/>
    <sheet name="Umsetzung" sheetId="3" r:id="rId4"/>
  </sheets>
  <definedNames>
    <definedName name="_xlnm._FilterDatabase" localSheetId="1" hidden="1">'Download meinH4all'!$A$3:$R$777</definedName>
    <definedName name="_xlnm._FilterDatabase" localSheetId="2" hidden="1">Meldungen!$A$1:$Q$74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34" i="1" l="1"/>
  <c r="A633" i="1"/>
  <c r="A632" i="1"/>
  <c r="A631" i="1"/>
  <c r="A630" i="1"/>
  <c r="A629" i="1"/>
  <c r="A628" i="1"/>
  <c r="A627" i="1"/>
  <c r="A623" i="1"/>
  <c r="A622" i="1"/>
  <c r="A621" i="1"/>
  <c r="A620" i="1"/>
  <c r="A619" i="1"/>
  <c r="A618" i="1"/>
  <c r="A617" i="1"/>
  <c r="A616" i="1"/>
  <c r="A612" i="1"/>
  <c r="A611" i="1"/>
  <c r="A610" i="1"/>
  <c r="A609" i="1"/>
  <c r="A608" i="1"/>
  <c r="A607" i="1"/>
  <c r="A606" i="1"/>
  <c r="A605" i="1"/>
  <c r="A601" i="1"/>
  <c r="A600" i="1"/>
  <c r="A599" i="1"/>
  <c r="A598" i="1"/>
  <c r="A597" i="1"/>
  <c r="A596" i="1"/>
  <c r="A595" i="1"/>
  <c r="A594" i="1"/>
  <c r="A590" i="1"/>
  <c r="A589" i="1"/>
  <c r="A588" i="1"/>
  <c r="A587" i="1"/>
  <c r="A586" i="1"/>
  <c r="A585" i="1"/>
  <c r="A584" i="1"/>
  <c r="A580" i="1"/>
  <c r="A579" i="1"/>
  <c r="A578" i="1"/>
  <c r="A577" i="1"/>
  <c r="A576" i="1"/>
  <c r="A572" i="1"/>
  <c r="A571" i="1"/>
  <c r="A570" i="1"/>
  <c r="A569" i="1"/>
  <c r="A568" i="1"/>
  <c r="A567" i="1"/>
  <c r="A563" i="1"/>
  <c r="A562" i="1"/>
  <c r="A561" i="1"/>
  <c r="A560" i="1"/>
  <c r="A559" i="1"/>
  <c r="A558" i="1"/>
  <c r="A554" i="1"/>
  <c r="A553" i="1"/>
  <c r="A552" i="1"/>
  <c r="A551" i="1"/>
  <c r="A550" i="1"/>
  <c r="A549" i="1"/>
  <c r="A545" i="1"/>
  <c r="A544" i="1"/>
  <c r="A543" i="1"/>
  <c r="A542" i="1"/>
  <c r="A541" i="1"/>
  <c r="A540" i="1"/>
  <c r="A539" i="1"/>
  <c r="A538" i="1"/>
  <c r="A534" i="1"/>
  <c r="A533" i="1"/>
  <c r="A532" i="1"/>
  <c r="A531" i="1"/>
  <c r="A530" i="1"/>
  <c r="A529" i="1"/>
  <c r="A528" i="1"/>
  <c r="A527" i="1"/>
  <c r="A523" i="1"/>
  <c r="A522" i="1"/>
  <c r="A521" i="1"/>
  <c r="A520" i="1"/>
  <c r="A519" i="1"/>
  <c r="A518" i="1"/>
  <c r="A517" i="1"/>
  <c r="A516" i="1"/>
  <c r="A515" i="1"/>
  <c r="A514" i="1"/>
  <c r="A510" i="1"/>
  <c r="A509" i="1"/>
  <c r="A508" i="1"/>
  <c r="A507" i="1"/>
  <c r="A506" i="1"/>
  <c r="A505" i="1"/>
  <c r="A504" i="1"/>
  <c r="A503" i="1"/>
  <c r="A499" i="1"/>
  <c r="A498" i="1"/>
  <c r="A497" i="1"/>
  <c r="A496" i="1"/>
  <c r="A495" i="1"/>
  <c r="A494" i="1"/>
  <c r="A490" i="1"/>
  <c r="A489" i="1"/>
  <c r="A488" i="1"/>
  <c r="A487" i="1"/>
  <c r="A486" i="1"/>
  <c r="A485" i="1"/>
  <c r="A481" i="1"/>
  <c r="A480" i="1"/>
  <c r="A479" i="1"/>
  <c r="A478" i="1"/>
  <c r="A477" i="1"/>
  <c r="A476" i="1"/>
  <c r="A475" i="1"/>
  <c r="A474" i="1"/>
  <c r="A473" i="1"/>
  <c r="A472" i="1"/>
  <c r="A468" i="1"/>
  <c r="A467" i="1"/>
  <c r="A466" i="1"/>
  <c r="A465" i="1"/>
  <c r="A464" i="1"/>
  <c r="A460" i="1"/>
  <c r="A459" i="1"/>
  <c r="A458" i="1"/>
  <c r="A457" i="1"/>
  <c r="A456" i="1"/>
  <c r="A455" i="1"/>
  <c r="A454" i="1"/>
  <c r="I65" i="2"/>
  <c r="D65" i="2"/>
  <c r="G65" i="2" s="1"/>
  <c r="I70" i="2"/>
  <c r="D70" i="2"/>
  <c r="G70" i="2" s="1"/>
  <c r="I73" i="2"/>
  <c r="D73" i="2"/>
  <c r="E73" i="2" s="1"/>
  <c r="F73" i="2" s="1"/>
  <c r="I63" i="2"/>
  <c r="D63" i="2"/>
  <c r="I62" i="2"/>
  <c r="D62" i="2"/>
  <c r="I69" i="2"/>
  <c r="D69" i="2"/>
  <c r="G69" i="2" s="1"/>
  <c r="I67" i="2"/>
  <c r="D67" i="2"/>
  <c r="I64" i="2"/>
  <c r="D64" i="2"/>
  <c r="I71" i="2"/>
  <c r="D71" i="2"/>
  <c r="I68" i="2"/>
  <c r="D68" i="2"/>
  <c r="E68" i="2" s="1"/>
  <c r="F68" i="2" s="1"/>
  <c r="I74" i="2"/>
  <c r="D74" i="2"/>
  <c r="G74" i="2" s="1"/>
  <c r="I72" i="2"/>
  <c r="D72" i="2"/>
  <c r="I66" i="2"/>
  <c r="D66" i="2"/>
  <c r="I60" i="2"/>
  <c r="D60" i="2"/>
  <c r="G60" i="2" s="1"/>
  <c r="I57" i="2"/>
  <c r="D57" i="2"/>
  <c r="I54" i="2"/>
  <c r="D54" i="2"/>
  <c r="I59" i="2"/>
  <c r="D59" i="2"/>
  <c r="I58" i="2"/>
  <c r="D58" i="2"/>
  <c r="G58" i="2" s="1"/>
  <c r="I56" i="2"/>
  <c r="J56" i="2" s="1"/>
  <c r="K56" i="2" s="1"/>
  <c r="D56" i="2"/>
  <c r="I53" i="2"/>
  <c r="D53" i="2"/>
  <c r="I55" i="2"/>
  <c r="L55" i="2" s="1"/>
  <c r="D55" i="2"/>
  <c r="G55" i="2" s="1"/>
  <c r="I61" i="2"/>
  <c r="D61" i="2"/>
  <c r="G61" i="2" s="1"/>
  <c r="I17" i="2"/>
  <c r="I13" i="2"/>
  <c r="I22" i="2"/>
  <c r="I12" i="2"/>
  <c r="I3" i="2"/>
  <c r="I10" i="2"/>
  <c r="I4" i="2"/>
  <c r="I5" i="2"/>
  <c r="I16" i="2"/>
  <c r="I9" i="2"/>
  <c r="I21" i="2"/>
  <c r="I18" i="2"/>
  <c r="I20" i="2"/>
  <c r="I6" i="2"/>
  <c r="I19" i="2"/>
  <c r="I8" i="2"/>
  <c r="J8" i="2" s="1"/>
  <c r="K8" i="2" s="1"/>
  <c r="M8" i="2" s="1"/>
  <c r="I2" i="2"/>
  <c r="I7" i="2"/>
  <c r="I14" i="2"/>
  <c r="I11" i="2"/>
  <c r="I28" i="2"/>
  <c r="J28" i="2" s="1"/>
  <c r="K28" i="2" s="1"/>
  <c r="I37" i="2"/>
  <c r="I31" i="2"/>
  <c r="I33" i="2"/>
  <c r="I36" i="2"/>
  <c r="I32" i="2"/>
  <c r="I27" i="2"/>
  <c r="I38" i="2"/>
  <c r="I35" i="2"/>
  <c r="L35" i="2" s="1"/>
  <c r="I29" i="2"/>
  <c r="I34" i="2"/>
  <c r="I26" i="2"/>
  <c r="L26" i="2" s="1"/>
  <c r="I24" i="2"/>
  <c r="I25" i="2"/>
  <c r="I23" i="2"/>
  <c r="I30" i="2"/>
  <c r="I40" i="2"/>
  <c r="I49" i="2"/>
  <c r="I45" i="2"/>
  <c r="I46" i="2"/>
  <c r="L46" i="2" s="1"/>
  <c r="I48" i="2"/>
  <c r="I43" i="2"/>
  <c r="I47" i="2"/>
  <c r="I39" i="2"/>
  <c r="I51" i="2"/>
  <c r="L51" i="2" s="1"/>
  <c r="I41" i="2"/>
  <c r="I52" i="2"/>
  <c r="I50" i="2"/>
  <c r="I42" i="2"/>
  <c r="I44" i="2"/>
  <c r="A77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4" i="1"/>
  <c r="A775" i="1"/>
  <c r="A776" i="1"/>
  <c r="A77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D17" i="2"/>
  <c r="D13" i="2"/>
  <c r="D22" i="2"/>
  <c r="D12" i="2"/>
  <c r="D3" i="2"/>
  <c r="D10" i="2"/>
  <c r="D4" i="2"/>
  <c r="D5" i="2"/>
  <c r="D16" i="2"/>
  <c r="D9" i="2"/>
  <c r="D21" i="2"/>
  <c r="E21" i="2" s="1"/>
  <c r="F21" i="2" s="1"/>
  <c r="H21" i="2" s="1"/>
  <c r="D18" i="2"/>
  <c r="E18" i="2" s="1"/>
  <c r="F18" i="2" s="1"/>
  <c r="D20" i="2"/>
  <c r="E20" i="2" s="1"/>
  <c r="D6" i="2"/>
  <c r="D19" i="2"/>
  <c r="E19" i="2" s="1"/>
  <c r="F19" i="2" s="1"/>
  <c r="D8" i="2"/>
  <c r="D2" i="2"/>
  <c r="D7" i="2"/>
  <c r="D14" i="2"/>
  <c r="G14" i="2" s="1"/>
  <c r="D11" i="2"/>
  <c r="E11" i="2" s="1"/>
  <c r="F11" i="2" s="1"/>
  <c r="D28" i="2"/>
  <c r="D37" i="2"/>
  <c r="D31" i="2"/>
  <c r="D33" i="2"/>
  <c r="E33" i="2" s="1"/>
  <c r="F33" i="2" s="1"/>
  <c r="D36" i="2"/>
  <c r="D32" i="2"/>
  <c r="D27" i="2"/>
  <c r="E27" i="2" s="1"/>
  <c r="F27" i="2" s="1"/>
  <c r="H27" i="2" s="1"/>
  <c r="D38" i="2"/>
  <c r="D35" i="2"/>
  <c r="D29" i="2"/>
  <c r="D34" i="2"/>
  <c r="D26" i="2"/>
  <c r="G26" i="2" s="1"/>
  <c r="D24" i="2"/>
  <c r="D25" i="2"/>
  <c r="D23" i="2"/>
  <c r="E23" i="2" s="1"/>
  <c r="F23" i="2" s="1"/>
  <c r="H23" i="2" s="1"/>
  <c r="D30" i="2"/>
  <c r="D40" i="2"/>
  <c r="D49" i="2"/>
  <c r="D45" i="2"/>
  <c r="D46" i="2"/>
  <c r="D48" i="2"/>
  <c r="D43" i="2"/>
  <c r="D47" i="2"/>
  <c r="E47" i="2" s="1"/>
  <c r="F47" i="2" s="1"/>
  <c r="H47" i="2" s="1"/>
  <c r="D39" i="2"/>
  <c r="D51" i="2"/>
  <c r="D41" i="2"/>
  <c r="D52" i="2"/>
  <c r="D50" i="2"/>
  <c r="G50" i="2" s="1"/>
  <c r="D42" i="2"/>
  <c r="D44" i="2"/>
  <c r="I15" i="2"/>
  <c r="L15" i="2" s="1"/>
  <c r="D15" i="2"/>
  <c r="J60" i="2"/>
  <c r="K60" i="2" s="1"/>
  <c r="G53" i="2"/>
  <c r="L67" i="2"/>
  <c r="L68" i="2"/>
  <c r="J64" i="2"/>
  <c r="K64" i="2" s="1"/>
  <c r="M64" i="2" s="1"/>
  <c r="G63" i="2"/>
  <c r="G56" i="2"/>
  <c r="G59" i="2"/>
  <c r="G54" i="2"/>
  <c r="J55" i="2"/>
  <c r="K55" i="2" s="1"/>
  <c r="M55" i="2" s="1"/>
  <c r="E52" i="2"/>
  <c r="F52" i="2" s="1"/>
  <c r="H52" i="2" s="1"/>
  <c r="G57" i="2"/>
  <c r="J61" i="2"/>
  <c r="K61" i="2"/>
  <c r="M61" i="2" s="1"/>
  <c r="J53" i="2"/>
  <c r="K53" i="2" s="1"/>
  <c r="M53" i="2" s="1"/>
  <c r="J58" i="2"/>
  <c r="K58" i="2" s="1"/>
  <c r="M58" i="2" s="1"/>
  <c r="J57" i="2"/>
  <c r="K57" i="2" s="1"/>
  <c r="K66" i="2"/>
  <c r="J74" i="2"/>
  <c r="K74" i="2" s="1"/>
  <c r="M74" i="2" s="1"/>
  <c r="N74" i="2" s="1"/>
  <c r="G71" i="2"/>
  <c r="G67" i="2"/>
  <c r="K69" i="2"/>
  <c r="M69" i="2" s="1"/>
  <c r="J63" i="2"/>
  <c r="K63" i="2" s="1"/>
  <c r="M63" i="2" s="1"/>
  <c r="N63" i="2" s="1"/>
  <c r="J70" i="2"/>
  <c r="K70" i="2"/>
  <c r="M70" i="2" s="1"/>
  <c r="G72" i="2"/>
  <c r="J67" i="2"/>
  <c r="K67" i="2" s="1"/>
  <c r="G62" i="2"/>
  <c r="G73" i="2"/>
  <c r="J54" i="2"/>
  <c r="K54" i="2" s="1"/>
  <c r="J72" i="2"/>
  <c r="K72" i="2" s="1"/>
  <c r="J68" i="2"/>
  <c r="K68" i="2" s="1"/>
  <c r="M68" i="2" s="1"/>
  <c r="G64" i="2"/>
  <c r="K73" i="2"/>
  <c r="J65" i="2"/>
  <c r="K65" i="2" s="1"/>
  <c r="L58" i="2"/>
  <c r="L56" i="2"/>
  <c r="M56" i="2" s="1"/>
  <c r="N56" i="2" s="1"/>
  <c r="L57" i="2"/>
  <c r="L61" i="2"/>
  <c r="L54" i="2"/>
  <c r="M54" i="2" s="1"/>
  <c r="N54" i="2" s="1"/>
  <c r="L74" i="2"/>
  <c r="L53" i="2"/>
  <c r="L60" i="2"/>
  <c r="L63" i="2"/>
  <c r="L70" i="2"/>
  <c r="L64" i="2"/>
  <c r="L72" i="2"/>
  <c r="L65" i="2"/>
  <c r="M65" i="2" s="1"/>
  <c r="E72" i="2"/>
  <c r="F72" i="2" s="1"/>
  <c r="H72" i="2" s="1"/>
  <c r="E71" i="2"/>
  <c r="F71" i="2" s="1"/>
  <c r="H71" i="2" s="1"/>
  <c r="E64" i="2"/>
  <c r="F64" i="2" s="1"/>
  <c r="H64" i="2" s="1"/>
  <c r="E62" i="2"/>
  <c r="F62" i="2" s="1"/>
  <c r="E63" i="2"/>
  <c r="F63" i="2" s="1"/>
  <c r="H63" i="2" s="1"/>
  <c r="E70" i="2"/>
  <c r="F70" i="2" s="1"/>
  <c r="F66" i="2"/>
  <c r="H66" i="2" s="1"/>
  <c r="E74" i="2"/>
  <c r="F74" i="2" s="1"/>
  <c r="H74" i="2" s="1"/>
  <c r="E67" i="2"/>
  <c r="F67" i="2" s="1"/>
  <c r="H67" i="2" s="1"/>
  <c r="E69" i="2"/>
  <c r="F69" i="2" s="1"/>
  <c r="H69" i="2" s="1"/>
  <c r="N69" i="2" s="1"/>
  <c r="E53" i="2"/>
  <c r="F53" i="2" s="1"/>
  <c r="H53" i="2" s="1"/>
  <c r="E59" i="2"/>
  <c r="F59" i="2" s="1"/>
  <c r="H59" i="2" s="1"/>
  <c r="E54" i="2"/>
  <c r="F54" i="2" s="1"/>
  <c r="H54" i="2" s="1"/>
  <c r="E61" i="2"/>
  <c r="F61" i="2" s="1"/>
  <c r="H61" i="2" s="1"/>
  <c r="E56" i="2"/>
  <c r="F56" i="2"/>
  <c r="H56" i="2" s="1"/>
  <c r="E57" i="2"/>
  <c r="F57" i="2" s="1"/>
  <c r="H57" i="2" s="1"/>
  <c r="E55" i="2"/>
  <c r="F55" i="2" s="1"/>
  <c r="E45" i="2"/>
  <c r="F45" i="2" s="1"/>
  <c r="E31" i="2"/>
  <c r="F31" i="2" s="1"/>
  <c r="E22" i="2"/>
  <c r="F22" i="2" s="1"/>
  <c r="E34" i="2"/>
  <c r="F34" i="2" s="1"/>
  <c r="E14" i="2"/>
  <c r="F14" i="2" s="1"/>
  <c r="H14" i="2" s="1"/>
  <c r="E4" i="2"/>
  <c r="F4" i="2" s="1"/>
  <c r="E15" i="2"/>
  <c r="F15" i="2"/>
  <c r="H15" i="2" s="1"/>
  <c r="E39" i="2"/>
  <c r="F39" i="2" s="1"/>
  <c r="E30" i="2"/>
  <c r="F30" i="2" s="1"/>
  <c r="E26" i="2"/>
  <c r="F26" i="2" s="1"/>
  <c r="H26" i="2" s="1"/>
  <c r="E38" i="2"/>
  <c r="F38" i="2" s="1"/>
  <c r="H38" i="2" s="1"/>
  <c r="E8" i="2"/>
  <c r="F8" i="2" s="1"/>
  <c r="E5" i="2"/>
  <c r="F5" i="2" s="1"/>
  <c r="H5" i="2" s="1"/>
  <c r="E12" i="2"/>
  <c r="F12" i="2" s="1"/>
  <c r="L42" i="2"/>
  <c r="L48" i="2"/>
  <c r="L24" i="2"/>
  <c r="L36" i="2"/>
  <c r="L28" i="2"/>
  <c r="L2" i="2"/>
  <c r="L20" i="2"/>
  <c r="L16" i="2"/>
  <c r="L17" i="2"/>
  <c r="J39" i="2"/>
  <c r="K39" i="2" s="1"/>
  <c r="M39" i="2" s="1"/>
  <c r="J30" i="2"/>
  <c r="K30" i="2" s="1"/>
  <c r="J38" i="2"/>
  <c r="K38" i="2" s="1"/>
  <c r="J11" i="2"/>
  <c r="K11" i="2" s="1"/>
  <c r="M11" i="2" s="1"/>
  <c r="J18" i="2"/>
  <c r="K18" i="2" s="1"/>
  <c r="M18" i="2" s="1"/>
  <c r="J12" i="2"/>
  <c r="K12" i="2" s="1"/>
  <c r="E44" i="2"/>
  <c r="F44" i="2" s="1"/>
  <c r="E41" i="2"/>
  <c r="F41" i="2" s="1"/>
  <c r="E43" i="2"/>
  <c r="F43" i="2"/>
  <c r="E49" i="2"/>
  <c r="F49" i="2" s="1"/>
  <c r="E25" i="2"/>
  <c r="F25" i="2" s="1"/>
  <c r="H25" i="2" s="1"/>
  <c r="E29" i="2"/>
  <c r="F29" i="2" s="1"/>
  <c r="E32" i="2"/>
  <c r="F32" i="2"/>
  <c r="E37" i="2"/>
  <c r="F37" i="2" s="1"/>
  <c r="E7" i="2"/>
  <c r="F7" i="2" s="1"/>
  <c r="H7" i="2" s="1"/>
  <c r="E6" i="2"/>
  <c r="F6" i="2" s="1"/>
  <c r="E10" i="2"/>
  <c r="F10" i="2" s="1"/>
  <c r="F13" i="2"/>
  <c r="H13" i="2" s="1"/>
  <c r="J52" i="2"/>
  <c r="K52" i="2"/>
  <c r="J47" i="2"/>
  <c r="K47" i="2" s="1"/>
  <c r="J45" i="2"/>
  <c r="K45" i="2" s="1"/>
  <c r="M45" i="2" s="1"/>
  <c r="J23" i="2"/>
  <c r="K23" i="2" s="1"/>
  <c r="J34" i="2"/>
  <c r="K34" i="2" s="1"/>
  <c r="M34" i="2" s="1"/>
  <c r="J27" i="2"/>
  <c r="K27" i="2" s="1"/>
  <c r="M27" i="2" s="1"/>
  <c r="J31" i="2"/>
  <c r="K31" i="2" s="1"/>
  <c r="J14" i="2"/>
  <c r="K14" i="2"/>
  <c r="J19" i="2"/>
  <c r="K19" i="2"/>
  <c r="M19" i="2" s="1"/>
  <c r="J21" i="2"/>
  <c r="K21" i="2"/>
  <c r="J4" i="2"/>
  <c r="K4" i="2" s="1"/>
  <c r="M4" i="2" s="1"/>
  <c r="J22" i="2"/>
  <c r="K22" i="2"/>
  <c r="J50" i="2"/>
  <c r="K50" i="2" s="1"/>
  <c r="M50" i="2" s="1"/>
  <c r="J46" i="2"/>
  <c r="K46" i="2" s="1"/>
  <c r="M46" i="2" s="1"/>
  <c r="J26" i="2"/>
  <c r="K26" i="2" s="1"/>
  <c r="J33" i="2"/>
  <c r="K33" i="2" s="1"/>
  <c r="M33" i="2" s="1"/>
  <c r="K5" i="2"/>
  <c r="M5" i="2" s="1"/>
  <c r="E42" i="2"/>
  <c r="F42" i="2" s="1"/>
  <c r="H42" i="2" s="1"/>
  <c r="E51" i="2"/>
  <c r="F51" i="2" s="1"/>
  <c r="H51" i="2" s="1"/>
  <c r="E48" i="2"/>
  <c r="F48" i="2" s="1"/>
  <c r="E40" i="2"/>
  <c r="F40" i="2"/>
  <c r="E24" i="2"/>
  <c r="F24" i="2" s="1"/>
  <c r="H24" i="2" s="1"/>
  <c r="E35" i="2"/>
  <c r="F35" i="2" s="1"/>
  <c r="H35" i="2" s="1"/>
  <c r="N35" i="2" s="1"/>
  <c r="E36" i="2"/>
  <c r="F36" i="2" s="1"/>
  <c r="E28" i="2"/>
  <c r="F28" i="2" s="1"/>
  <c r="E2" i="2"/>
  <c r="F2" i="2" s="1"/>
  <c r="F20" i="2"/>
  <c r="F16" i="2"/>
  <c r="H16" i="2" s="1"/>
  <c r="E3" i="2"/>
  <c r="F3" i="2" s="1"/>
  <c r="H3" i="2" s="1"/>
  <c r="E17" i="2"/>
  <c r="F17" i="2" s="1"/>
  <c r="H17" i="2" s="1"/>
  <c r="L44" i="2"/>
  <c r="L41" i="2"/>
  <c r="L43" i="2"/>
  <c r="L49" i="2"/>
  <c r="L25" i="2"/>
  <c r="L29" i="2"/>
  <c r="L32" i="2"/>
  <c r="L7" i="2"/>
  <c r="L6" i="2"/>
  <c r="L9" i="2"/>
  <c r="G15" i="2"/>
  <c r="J25" i="2"/>
  <c r="K25" i="2" s="1"/>
  <c r="J7" i="2"/>
  <c r="K7" i="2" s="1"/>
  <c r="K13" i="2"/>
  <c r="M13" i="2" s="1"/>
  <c r="N13" i="2" s="1"/>
  <c r="J44" i="2"/>
  <c r="K44" i="2" s="1"/>
  <c r="M44" i="2" s="1"/>
  <c r="N44" i="2" s="1"/>
  <c r="G35" i="2"/>
  <c r="G20" i="2"/>
  <c r="L50" i="2"/>
  <c r="L8" i="2"/>
  <c r="J41" i="2"/>
  <c r="K41" i="2" s="1"/>
  <c r="J29" i="2"/>
  <c r="K29" i="2" s="1"/>
  <c r="M29" i="2" s="1"/>
  <c r="J6" i="2"/>
  <c r="K6" i="2" s="1"/>
  <c r="M6" i="2" s="1"/>
  <c r="G36" i="2"/>
  <c r="L39" i="2"/>
  <c r="L38" i="2"/>
  <c r="L18" i="2"/>
  <c r="J43" i="2"/>
  <c r="K43" i="2" s="1"/>
  <c r="M43" i="2" s="1"/>
  <c r="J32" i="2"/>
  <c r="K32" i="2" s="1"/>
  <c r="J9" i="2"/>
  <c r="K9" i="2"/>
  <c r="M9" i="2" s="1"/>
  <c r="G40" i="2"/>
  <c r="G28" i="2"/>
  <c r="G3" i="2"/>
  <c r="L33" i="2"/>
  <c r="J49" i="2"/>
  <c r="K49" i="2"/>
  <c r="K37" i="2"/>
  <c r="M37" i="2" s="1"/>
  <c r="K10" i="2"/>
  <c r="M10" i="2" s="1"/>
  <c r="G24" i="2"/>
  <c r="G2" i="2"/>
  <c r="G17" i="2"/>
  <c r="L30" i="2"/>
  <c r="M30" i="2" s="1"/>
  <c r="L11" i="2"/>
  <c r="L12" i="2"/>
  <c r="J42" i="2"/>
  <c r="K42" i="2" s="1"/>
  <c r="M42" i="2" s="1"/>
  <c r="N42" i="2" s="1"/>
  <c r="J51" i="2"/>
  <c r="K51" i="2" s="1"/>
  <c r="J48" i="2"/>
  <c r="K48" i="2"/>
  <c r="M48" i="2" s="1"/>
  <c r="J24" i="2"/>
  <c r="K24" i="2" s="1"/>
  <c r="M24" i="2" s="1"/>
  <c r="J35" i="2"/>
  <c r="K35" i="2"/>
  <c r="M35" i="2" s="1"/>
  <c r="J36" i="2"/>
  <c r="K36" i="2"/>
  <c r="M36" i="2" s="1"/>
  <c r="J2" i="2"/>
  <c r="K2" i="2" s="1"/>
  <c r="M2" i="2" s="1"/>
  <c r="J20" i="2"/>
  <c r="K20" i="2" s="1"/>
  <c r="M20" i="2" s="1"/>
  <c r="J16" i="2"/>
  <c r="K16" i="2"/>
  <c r="M16" i="2" s="1"/>
  <c r="J17" i="2"/>
  <c r="K17" i="2" s="1"/>
  <c r="M17" i="2" s="1"/>
  <c r="N17" i="2" s="1"/>
  <c r="G39" i="2"/>
  <c r="G30" i="2"/>
  <c r="G38" i="2"/>
  <c r="G33" i="2"/>
  <c r="G11" i="2"/>
  <c r="G8" i="2"/>
  <c r="G18" i="2"/>
  <c r="G5" i="2"/>
  <c r="G12" i="2"/>
  <c r="L52" i="2"/>
  <c r="L47" i="2"/>
  <c r="L45" i="2"/>
  <c r="L23" i="2"/>
  <c r="L34" i="2"/>
  <c r="L27" i="2"/>
  <c r="L31" i="2"/>
  <c r="L14" i="2"/>
  <c r="L19" i="2"/>
  <c r="L21" i="2"/>
  <c r="M21" i="2" s="1"/>
  <c r="N21" i="2" s="1"/>
  <c r="L4" i="2"/>
  <c r="L22" i="2"/>
  <c r="M22" i="2" s="1"/>
  <c r="G42" i="2"/>
  <c r="G51" i="2"/>
  <c r="G48" i="2"/>
  <c r="G52" i="2"/>
  <c r="G47" i="2"/>
  <c r="G45" i="2"/>
  <c r="G23" i="2"/>
  <c r="G34" i="2"/>
  <c r="G27" i="2"/>
  <c r="G31" i="2"/>
  <c r="G19" i="2"/>
  <c r="G21" i="2"/>
  <c r="G4" i="2"/>
  <c r="G22" i="2"/>
  <c r="H22" i="2" s="1"/>
  <c r="G44" i="2"/>
  <c r="G41" i="2"/>
  <c r="G43" i="2"/>
  <c r="G49" i="2"/>
  <c r="G25" i="2"/>
  <c r="G29" i="2"/>
  <c r="G32" i="2"/>
  <c r="G37" i="2"/>
  <c r="G7" i="2"/>
  <c r="G6" i="2"/>
  <c r="G10" i="2"/>
  <c r="M73" i="2"/>
  <c r="M67" i="2"/>
  <c r="M66" i="2"/>
  <c r="H62" i="2"/>
  <c r="M72" i="2"/>
  <c r="M12" i="2"/>
  <c r="H44" i="2"/>
  <c r="M52" i="2"/>
  <c r="M49" i="2"/>
  <c r="M14" i="2"/>
  <c r="H70" i="2" l="1"/>
  <c r="N70" i="2" s="1"/>
  <c r="N61" i="2"/>
  <c r="N53" i="2"/>
  <c r="N27" i="2"/>
  <c r="N5" i="2"/>
  <c r="M26" i="2"/>
  <c r="N26" i="2" s="1"/>
  <c r="N66" i="2"/>
  <c r="G68" i="2"/>
  <c r="M60" i="2"/>
  <c r="H73" i="2"/>
  <c r="N73" i="2" s="1"/>
  <c r="H19" i="2"/>
  <c r="N19" i="2" s="1"/>
  <c r="M47" i="2"/>
  <c r="N47" i="2" s="1"/>
  <c r="H28" i="2"/>
  <c r="H20" i="2"/>
  <c r="N20" i="2" s="1"/>
  <c r="N52" i="2"/>
  <c r="N67" i="2"/>
  <c r="H18" i="2"/>
  <c r="N18" i="2" s="1"/>
  <c r="N14" i="2"/>
  <c r="H4" i="2"/>
  <c r="H45" i="2"/>
  <c r="N22" i="2"/>
  <c r="N16" i="2"/>
  <c r="H11" i="2"/>
  <c r="N11" i="2" s="1"/>
  <c r="N24" i="2"/>
  <c r="M32" i="2"/>
  <c r="M41" i="2"/>
  <c r="N41" i="2" s="1"/>
  <c r="H36" i="2"/>
  <c r="N36" i="2" s="1"/>
  <c r="E58" i="2"/>
  <c r="F58" i="2" s="1"/>
  <c r="H58" i="2" s="1"/>
  <c r="N58" i="2" s="1"/>
  <c r="N72" i="2"/>
  <c r="J15" i="2"/>
  <c r="K15" i="2" s="1"/>
  <c r="M15" i="2" s="1"/>
  <c r="N15" i="2" s="1"/>
  <c r="M25" i="2"/>
  <c r="N25" i="2" s="1"/>
  <c r="H10" i="2"/>
  <c r="H6" i="2"/>
  <c r="H43" i="2"/>
  <c r="N43" i="2" s="1"/>
  <c r="M38" i="2"/>
  <c r="N38" i="2" s="1"/>
  <c r="M57" i="2"/>
  <c r="N57" i="2" s="1"/>
  <c r="H55" i="2"/>
  <c r="N55" i="2" s="1"/>
  <c r="H33" i="2"/>
  <c r="N45" i="2"/>
  <c r="N10" i="2"/>
  <c r="H2" i="2"/>
  <c r="M31" i="2"/>
  <c r="N31" i="2" s="1"/>
  <c r="H37" i="2"/>
  <c r="N37" i="2" s="1"/>
  <c r="H41" i="2"/>
  <c r="H48" i="2"/>
  <c r="H31" i="2"/>
  <c r="E60" i="2"/>
  <c r="F60" i="2" s="1"/>
  <c r="H60" i="2" s="1"/>
  <c r="N48" i="2"/>
  <c r="N2" i="2"/>
  <c r="N4" i="2"/>
  <c r="N64" i="2"/>
  <c r="H8" i="2"/>
  <c r="N8" i="2" s="1"/>
  <c r="H39" i="2"/>
  <c r="H32" i="2"/>
  <c r="N32" i="2" s="1"/>
  <c r="E50" i="2"/>
  <c r="F50" i="2" s="1"/>
  <c r="H50" i="2" s="1"/>
  <c r="N50" i="2" s="1"/>
  <c r="H34" i="2"/>
  <c r="N34" i="2" s="1"/>
  <c r="N39" i="2"/>
  <c r="H40" i="2"/>
  <c r="N33" i="2"/>
  <c r="M51" i="2"/>
  <c r="N51" i="2" s="1"/>
  <c r="M23" i="2"/>
  <c r="N23" i="2" s="1"/>
  <c r="H29" i="2"/>
  <c r="N29" i="2" s="1"/>
  <c r="H68" i="2"/>
  <c r="N68" i="2" s="1"/>
  <c r="E46" i="2"/>
  <c r="F46" i="2" s="1"/>
  <c r="G46" i="2"/>
  <c r="G9" i="2"/>
  <c r="E9" i="2"/>
  <c r="F9" i="2" s="1"/>
  <c r="H9" i="2" s="1"/>
  <c r="N9" i="2" s="1"/>
  <c r="J40" i="2"/>
  <c r="K40" i="2" s="1"/>
  <c r="L40" i="2"/>
  <c r="M28" i="2"/>
  <c r="N28" i="2" s="1"/>
  <c r="J3" i="2"/>
  <c r="K3" i="2" s="1"/>
  <c r="L3" i="2"/>
  <c r="L59" i="2"/>
  <c r="J59" i="2"/>
  <c r="K59" i="2" s="1"/>
  <c r="L71" i="2"/>
  <c r="J71" i="2"/>
  <c r="K71" i="2" s="1"/>
  <c r="M71" i="2" s="1"/>
  <c r="N71" i="2" s="1"/>
  <c r="L62" i="2"/>
  <c r="J62" i="2"/>
  <c r="K62" i="2" s="1"/>
  <c r="N6" i="2"/>
  <c r="H12" i="2"/>
  <c r="N12" i="2" s="1"/>
  <c r="M7" i="2"/>
  <c r="N7" i="2" s="1"/>
  <c r="H49" i="2"/>
  <c r="N49" i="2" s="1"/>
  <c r="H30" i="2"/>
  <c r="N30" i="2" s="1"/>
  <c r="E65" i="2"/>
  <c r="F65" i="2" s="1"/>
  <c r="H65" i="2" s="1"/>
  <c r="N65" i="2" s="1"/>
  <c r="M62" i="2" l="1"/>
  <c r="N62" i="2" s="1"/>
  <c r="O73" i="2" s="1"/>
  <c r="Y65" i="2" s="1"/>
  <c r="O32" i="2"/>
  <c r="W24" i="2" s="1"/>
  <c r="M40" i="2"/>
  <c r="N60" i="2"/>
  <c r="O30" i="2"/>
  <c r="U24" i="2" s="1"/>
  <c r="O24" i="2"/>
  <c r="S25" i="2" s="1"/>
  <c r="O37" i="2"/>
  <c r="Y25" i="2" s="1"/>
  <c r="O36" i="2"/>
  <c r="Y26" i="2" s="1"/>
  <c r="O26" i="2"/>
  <c r="S27" i="2" s="1"/>
  <c r="O34" i="2"/>
  <c r="W26" i="2" s="1"/>
  <c r="H46" i="2"/>
  <c r="N46" i="2" s="1"/>
  <c r="O64" i="2"/>
  <c r="S65" i="2" s="1"/>
  <c r="M3" i="2"/>
  <c r="N3" i="2" s="1"/>
  <c r="O3" i="2" s="1"/>
  <c r="S4" i="2" s="1"/>
  <c r="O68" i="2"/>
  <c r="W65" i="2" s="1"/>
  <c r="O63" i="2"/>
  <c r="S64" i="2" s="1"/>
  <c r="O62" i="2"/>
  <c r="S63" i="2" s="1"/>
  <c r="O67" i="2"/>
  <c r="U63" i="2" s="1"/>
  <c r="O28" i="2"/>
  <c r="U26" i="2" s="1"/>
  <c r="O29" i="2"/>
  <c r="U25" i="2" s="1"/>
  <c r="O72" i="2"/>
  <c r="Y64" i="2" s="1"/>
  <c r="O74" i="2"/>
  <c r="O23" i="2"/>
  <c r="S24" i="2" s="1"/>
  <c r="O27" i="2"/>
  <c r="U27" i="2" s="1"/>
  <c r="O35" i="2"/>
  <c r="Y27" i="2" s="1"/>
  <c r="O38" i="2"/>
  <c r="Y24" i="2" s="1"/>
  <c r="O65" i="2"/>
  <c r="U65" i="2" s="1"/>
  <c r="O69" i="2"/>
  <c r="W64" i="2" s="1"/>
  <c r="N40" i="2"/>
  <c r="O49" i="2" s="1"/>
  <c r="Y42" i="2" s="1"/>
  <c r="O31" i="2"/>
  <c r="W25" i="2" s="1"/>
  <c r="O70" i="2"/>
  <c r="W63" i="2" s="1"/>
  <c r="O66" i="2"/>
  <c r="U64" i="2" s="1"/>
  <c r="O71" i="2"/>
  <c r="Y63" i="2" s="1"/>
  <c r="M59" i="2"/>
  <c r="N59" i="2" s="1"/>
  <c r="O60" i="2" s="1"/>
  <c r="Y55" i="2" s="1"/>
  <c r="O33" i="2"/>
  <c r="W27" i="2" s="1"/>
  <c r="O25" i="2"/>
  <c r="S26" i="2" s="1"/>
  <c r="O51" i="2" l="1"/>
  <c r="AA41" i="2" s="1"/>
  <c r="O9" i="2"/>
  <c r="U5" i="2" s="1"/>
  <c r="O21" i="2"/>
  <c r="O5" i="2"/>
  <c r="S6" i="2" s="1"/>
  <c r="O57" i="2"/>
  <c r="W54" i="2" s="1"/>
  <c r="O20" i="2"/>
  <c r="O15" i="2"/>
  <c r="W6" i="2" s="1"/>
  <c r="O55" i="2"/>
  <c r="U54" i="2" s="1"/>
  <c r="O7" i="2"/>
  <c r="U7" i="2" s="1"/>
  <c r="O40" i="2"/>
  <c r="S41" i="2" s="1"/>
  <c r="O41" i="2"/>
  <c r="S42" i="2" s="1"/>
  <c r="O52" i="2"/>
  <c r="AA42" i="2" s="1"/>
  <c r="O47" i="2"/>
  <c r="W42" i="2" s="1"/>
  <c r="O42" i="2"/>
  <c r="U42" i="2" s="1"/>
  <c r="O22" i="2"/>
  <c r="O11" i="2"/>
  <c r="O6" i="2"/>
  <c r="S7" i="2" s="1"/>
  <c r="O50" i="2"/>
  <c r="Y40" i="2" s="1"/>
  <c r="O48" i="2"/>
  <c r="Y41" i="2" s="1"/>
  <c r="O14" i="2"/>
  <c r="W5" i="2" s="1"/>
  <c r="O17" i="2"/>
  <c r="Y7" i="2" s="1"/>
  <c r="O12" i="2"/>
  <c r="W4" i="2" s="1"/>
  <c r="O18" i="2"/>
  <c r="Y6" i="2" s="1"/>
  <c r="O16" i="2"/>
  <c r="W7" i="2" s="1"/>
  <c r="O45" i="2"/>
  <c r="W40" i="2" s="1"/>
  <c r="O43" i="2"/>
  <c r="U41" i="2" s="1"/>
  <c r="O59" i="2"/>
  <c r="Y54" i="2" s="1"/>
  <c r="O53" i="2"/>
  <c r="S54" i="2" s="1"/>
  <c r="O61" i="2"/>
  <c r="O56" i="2"/>
  <c r="U55" i="2" s="1"/>
  <c r="O54" i="2"/>
  <c r="S55" i="2" s="1"/>
  <c r="O2" i="2"/>
  <c r="S3" i="2" s="1"/>
  <c r="O8" i="2"/>
  <c r="U6" i="2" s="1"/>
  <c r="O10" i="2"/>
  <c r="U3" i="2" s="1"/>
  <c r="O13" i="2"/>
  <c r="W3" i="2" s="1"/>
  <c r="O44" i="2"/>
  <c r="U40" i="2" s="1"/>
  <c r="O4" i="2"/>
  <c r="S5" i="2" s="1"/>
  <c r="O46" i="2"/>
  <c r="W41" i="2" s="1"/>
  <c r="O58" i="2"/>
  <c r="W55" i="2" s="1"/>
  <c r="O39" i="2"/>
  <c r="S40" i="2" s="1"/>
  <c r="O19" i="2"/>
  <c r="Y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</author>
  </authors>
  <commentList>
    <comment ref="J5" authorId="0" shapeId="0" xr:uid="{97ED37F8-C8E7-49D3-BCF6-AC7429688A73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JSG Hemsbach/Laudenbach</t>
        </r>
      </text>
    </comment>
    <comment ref="J10" authorId="0" shapeId="0" xr:uid="{757D35FF-7715-4EA2-847C-3F16D7090BEA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KuSG Leimen</t>
        </r>
      </text>
    </comment>
    <comment ref="E13" authorId="0" shapeId="0" xr:uid="{72B1F4DF-6805-4D71-8C1F-4006F7C5456F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ASG TSG Eintracht Plankstadt/TV Eppelheim - voll, da Eppelheim keine mA gemeldet hat</t>
        </r>
      </text>
    </comment>
    <comment ref="J13" authorId="0" shapeId="0" xr:uid="{A572DBDE-06AD-4B64-9AB2-91D7565D3850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ASG TSG Eintracht Plankstadt/TV Eppelheim - voll, da Eppelheim keine mA gemeldet hat</t>
        </r>
      </text>
    </comment>
    <comment ref="E16" authorId="0" shapeId="0" xr:uid="{3044F749-FD7E-4FE9-8AB3-26071AB97878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ASG Sinsheim/Steinsfurt - Punkte halbiert, da Steinsfurt eine mA gemeldet hat</t>
        </r>
      </text>
    </comment>
    <comment ref="J37" authorId="0" shapeId="0" xr:uid="{E3181BDC-FE87-49C8-B153-ADA3F9A28FAB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TSG Eintracht Plankstadt, da Eppelheim keine Mannschaft hatte</t>
        </r>
      </text>
    </comment>
    <comment ref="C66" authorId="0" shapeId="0" xr:uid="{DA3E1959-A07C-464A-800E-6843F3D33016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Kirchheim + Handschuhsheim</t>
        </r>
      </text>
    </comment>
    <comment ref="E66" authorId="0" shapeId="0" xr:uid="{3DA4261E-C6E7-4763-B1B1-A80278FAA883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SG HD-Kirchheim, da besser platziert als Handschuhsheim</t>
        </r>
      </text>
    </comment>
    <comment ref="J66" authorId="0" shapeId="0" xr:uid="{6F8717AF-113D-46D7-9A60-6B022C1541C7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des TSV Handschuhsheim, da Kirchheim keine Mannschaft hatte</t>
        </r>
      </text>
    </comment>
    <comment ref="J69" authorId="0" shapeId="0" xr:uid="{00063076-6DA1-4200-A7C5-19AF6DC1A172}">
      <text>
        <r>
          <rPr>
            <b/>
            <sz val="9"/>
            <color indexed="81"/>
            <rFont val="Segoe UI"/>
            <family val="2"/>
          </rPr>
          <t>Uwe Bretzinger:</t>
        </r>
        <r>
          <rPr>
            <sz val="9"/>
            <color indexed="81"/>
            <rFont val="Segoe UI"/>
            <family val="2"/>
          </rPr>
          <t xml:space="preserve">
wJC SG Eggenstein-Leopoldshafen (Punkte werden übernommen)</t>
        </r>
      </text>
    </comment>
    <comment ref="J73" authorId="0" shapeId="0" xr:uid="{315E12F8-05D0-4DDB-82BD-D4617F3C2B02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Wert der TG 88 Pforzheim</t>
        </r>
      </text>
    </comment>
  </commentList>
</comments>
</file>

<file path=xl/sharedStrings.xml><?xml version="1.0" encoding="utf-8"?>
<sst xmlns="http://schemas.openxmlformats.org/spreadsheetml/2006/main" count="8111" uniqueCount="1349">
  <si>
    <t>Handball-Ergebnisdienst</t>
  </si>
  <si>
    <t>G</t>
  </si>
  <si>
    <t>S</t>
  </si>
  <si>
    <t>U</t>
  </si>
  <si>
    <t>N</t>
  </si>
  <si>
    <t>Tore</t>
  </si>
  <si>
    <t>Punkte</t>
  </si>
  <si>
    <t>1</t>
  </si>
  <si>
    <t>10</t>
  </si>
  <si>
    <t>7</t>
  </si>
  <si>
    <t>2</t>
  </si>
  <si>
    <t>237</t>
  </si>
  <si>
    <t>:</t>
  </si>
  <si>
    <t>15</t>
  </si>
  <si>
    <t>5</t>
  </si>
  <si>
    <t>4</t>
  </si>
  <si>
    <t>219</t>
  </si>
  <si>
    <t>11</t>
  </si>
  <si>
    <t>9</t>
  </si>
  <si>
    <t>3</t>
  </si>
  <si>
    <t>226</t>
  </si>
  <si>
    <t>HG Oftersheim/Schwetzingen</t>
  </si>
  <si>
    <t>220</t>
  </si>
  <si>
    <t>8</t>
  </si>
  <si>
    <t>12</t>
  </si>
  <si>
    <t>6</t>
  </si>
  <si>
    <t>0</t>
  </si>
  <si>
    <t>229</t>
  </si>
  <si>
    <t>14</t>
  </si>
  <si>
    <t>TSV Rintheim</t>
  </si>
  <si>
    <t>257</t>
  </si>
  <si>
    <t>192</t>
  </si>
  <si>
    <t>16</t>
  </si>
  <si>
    <t>SG Nußloch</t>
  </si>
  <si>
    <t>239</t>
  </si>
  <si>
    <t>149</t>
  </si>
  <si>
    <t>SG Stutensee-Weingarten</t>
  </si>
  <si>
    <t>180</t>
  </si>
  <si>
    <t>273</t>
  </si>
  <si>
    <t>52</t>
  </si>
  <si>
    <t>81</t>
  </si>
  <si>
    <t>190</t>
  </si>
  <si>
    <t>263</t>
  </si>
  <si>
    <t>TV Schriesheim</t>
  </si>
  <si>
    <t>13</t>
  </si>
  <si>
    <t>295</t>
  </si>
  <si>
    <t>Rhein-Neckar Löwen</t>
  </si>
  <si>
    <t>HSG Ettlingen</t>
  </si>
  <si>
    <t>128</t>
  </si>
  <si>
    <t>91</t>
  </si>
  <si>
    <t>HG Oftersheim/Schwetzingen 2</t>
  </si>
  <si>
    <t>TSG Eintracht Plankstadt</t>
  </si>
  <si>
    <t>SG Leutershausen 2</t>
  </si>
  <si>
    <t>SG Pforzheim/Eutingen 2</t>
  </si>
  <si>
    <t>TSG Germania Dossenheim</t>
  </si>
  <si>
    <t>281</t>
  </si>
  <si>
    <t>TV Mosbach</t>
  </si>
  <si>
    <t>HSG Walzbachtal</t>
  </si>
  <si>
    <t>TG Eggenstein</t>
  </si>
  <si>
    <t>146</t>
  </si>
  <si>
    <t>138</t>
  </si>
  <si>
    <t>107</t>
  </si>
  <si>
    <t>101</t>
  </si>
  <si>
    <t>JSG Rot-Malsch</t>
  </si>
  <si>
    <t>Turnerschaft Durlach</t>
  </si>
  <si>
    <t>187</t>
  </si>
  <si>
    <t>182</t>
  </si>
  <si>
    <t>SG Heidelsheim/Helmsheim/Gondelsheim</t>
  </si>
  <si>
    <t>135</t>
  </si>
  <si>
    <t>258</t>
  </si>
  <si>
    <t>Post Südstadt Karlsruhe</t>
  </si>
  <si>
    <t>ASG Birkenau/Hemsbach/Laudenbach</t>
  </si>
  <si>
    <t>TV Forst</t>
  </si>
  <si>
    <t>215</t>
  </si>
  <si>
    <t>SG Hambrücken/Weiher</t>
  </si>
  <si>
    <t>Rhein-Neckar Löwen 2</t>
  </si>
  <si>
    <t>JSG Hemsbach/Laudenbach</t>
  </si>
  <si>
    <t>TGS Pforzheim</t>
  </si>
  <si>
    <t>144</t>
  </si>
  <si>
    <t>78</t>
  </si>
  <si>
    <t>119</t>
  </si>
  <si>
    <t>HV Bad Schönborn</t>
  </si>
  <si>
    <t>86</t>
  </si>
  <si>
    <t>83</t>
  </si>
  <si>
    <t>61</t>
  </si>
  <si>
    <t>200</t>
  </si>
  <si>
    <t>179</t>
  </si>
  <si>
    <t>171</t>
  </si>
  <si>
    <t>170</t>
  </si>
  <si>
    <t>196</t>
  </si>
  <si>
    <t>193</t>
  </si>
  <si>
    <t>212</t>
  </si>
  <si>
    <t>207</t>
  </si>
  <si>
    <t>178</t>
  </si>
  <si>
    <t>SG Pforzheim/Eutingen</t>
  </si>
  <si>
    <t>216</t>
  </si>
  <si>
    <t>ASG Horan/St. Leon/Reilingen</t>
  </si>
  <si>
    <t>TB Pforzheim</t>
  </si>
  <si>
    <t>274</t>
  </si>
  <si>
    <t>TV Bammental</t>
  </si>
  <si>
    <t>213</t>
  </si>
  <si>
    <t>TSV Birkenau</t>
  </si>
  <si>
    <t>ASG Walldorf/Wiesloch</t>
  </si>
  <si>
    <t>165</t>
  </si>
  <si>
    <t>HSG Bergstraße</t>
  </si>
  <si>
    <t>111</t>
  </si>
  <si>
    <t>TV Sinsheim</t>
  </si>
  <si>
    <t>312</t>
  </si>
  <si>
    <t>186</t>
  </si>
  <si>
    <t>TSG Ketsch</t>
  </si>
  <si>
    <t>TG 88 Pforzheim</t>
  </si>
  <si>
    <t>194</t>
  </si>
  <si>
    <t>118</t>
  </si>
  <si>
    <t>154</t>
  </si>
  <si>
    <t>125</t>
  </si>
  <si>
    <t>148</t>
  </si>
  <si>
    <t>163</t>
  </si>
  <si>
    <t>167</t>
  </si>
  <si>
    <t>106</t>
  </si>
  <si>
    <t>173</t>
  </si>
  <si>
    <t>188</t>
  </si>
  <si>
    <t>175</t>
  </si>
  <si>
    <t>147</t>
  </si>
  <si>
    <t>189</t>
  </si>
  <si>
    <t>133</t>
  </si>
  <si>
    <t>132</t>
  </si>
  <si>
    <t>181</t>
  </si>
  <si>
    <t>169</t>
  </si>
  <si>
    <t>202</t>
  </si>
  <si>
    <t>204</t>
  </si>
  <si>
    <t>162</t>
  </si>
  <si>
    <t>TSG Ketsch 2</t>
  </si>
  <si>
    <t>177</t>
  </si>
  <si>
    <t>230</t>
  </si>
  <si>
    <t>185</t>
  </si>
  <si>
    <t>157</t>
  </si>
  <si>
    <t>267</t>
  </si>
  <si>
    <t>211</t>
  </si>
  <si>
    <t>HSG TSG Weinheim/TV Oberflockenbach</t>
  </si>
  <si>
    <t>282</t>
  </si>
  <si>
    <t>184</t>
  </si>
  <si>
    <t>139</t>
  </si>
  <si>
    <t>199</t>
  </si>
  <si>
    <t>90</t>
  </si>
  <si>
    <t>256</t>
  </si>
  <si>
    <t>ASG TSG Eintracht Plankstadt/TV Eppelheim</t>
  </si>
  <si>
    <t>ASG Heidelberg-Leimen</t>
  </si>
  <si>
    <t>SG Vogelstang/Käfertal/Sandhofen</t>
  </si>
  <si>
    <t>166</t>
  </si>
  <si>
    <t>161</t>
  </si>
  <si>
    <t>197</t>
  </si>
  <si>
    <t>159</t>
  </si>
  <si>
    <t>242</t>
  </si>
  <si>
    <t>SG Leutershausen</t>
  </si>
  <si>
    <t>275</t>
  </si>
  <si>
    <t>225</t>
  </si>
  <si>
    <t>164</t>
  </si>
  <si>
    <t>195</t>
  </si>
  <si>
    <t>97</t>
  </si>
  <si>
    <t>124</t>
  </si>
  <si>
    <t>158</t>
  </si>
  <si>
    <t>232</t>
  </si>
  <si>
    <t>mJA-BL</t>
  </si>
  <si>
    <t>mJC-BL</t>
  </si>
  <si>
    <t>wJA-BL</t>
  </si>
  <si>
    <t>wJB-BL</t>
  </si>
  <si>
    <t>wJC-BL</t>
  </si>
  <si>
    <t>mJB-BzL1</t>
  </si>
  <si>
    <t>mJB-BzL2</t>
  </si>
  <si>
    <t>mJC-BzL1</t>
  </si>
  <si>
    <t>mJC-BzL2</t>
  </si>
  <si>
    <t>mJD-LL-RNT</t>
  </si>
  <si>
    <t>mJD-BzL1</t>
  </si>
  <si>
    <t>TSV Knittlingen</t>
  </si>
  <si>
    <t>HSG Linkenheim-Hochstetten-Liedolsheim</t>
  </si>
  <si>
    <t>SG Graben-Neudorf</t>
  </si>
  <si>
    <t>JSG Enztal</t>
  </si>
  <si>
    <t>relevant 1</t>
  </si>
  <si>
    <t>Spielklasse</t>
  </si>
  <si>
    <t>Platz</t>
  </si>
  <si>
    <t>Wert</t>
  </si>
  <si>
    <t>relevant 2</t>
  </si>
  <si>
    <t>HSG Weschnitztal</t>
  </si>
  <si>
    <t>SG Eggenstein-Leopoldshafen</t>
  </si>
  <si>
    <t>Nr</t>
  </si>
  <si>
    <t>Name</t>
  </si>
  <si>
    <t>mJA</t>
  </si>
  <si>
    <t>mJB</t>
  </si>
  <si>
    <t>mJC</t>
  </si>
  <si>
    <t>wJA</t>
  </si>
  <si>
    <t>wJB</t>
  </si>
  <si>
    <t>wJC</t>
  </si>
  <si>
    <t>mJD</t>
  </si>
  <si>
    <t>wJD</t>
  </si>
  <si>
    <t>relvant 1</t>
  </si>
  <si>
    <t>relvant 2</t>
  </si>
  <si>
    <t>Meldung</t>
  </si>
  <si>
    <t>mJB-BL</t>
  </si>
  <si>
    <t>mJA-BzL1</t>
  </si>
  <si>
    <t>wJA-BzL1</t>
  </si>
  <si>
    <t>mJC-LL-RNT</t>
  </si>
  <si>
    <t>Summe</t>
  </si>
  <si>
    <t>Faktor</t>
  </si>
  <si>
    <t>Punkte 1</t>
  </si>
  <si>
    <t>Punkte 2</t>
  </si>
  <si>
    <t>Rang</t>
  </si>
  <si>
    <t>Handball Baden-Württemberg</t>
  </si>
  <si>
    <t>04.04.2022 - 10.04.2022</t>
  </si>
  <si>
    <t>mJA-BWOL-Meisterrunde (mJA-BWOL-M)</t>
  </si>
  <si>
    <t>TuS Schutterwald</t>
  </si>
  <si>
    <t>SG BBM Bietigheim</t>
  </si>
  <si>
    <t>Jugendhandball-Akademie Neuhausen-Ostfildern</t>
  </si>
  <si>
    <t>SG Ottenheim/Altenheim</t>
  </si>
  <si>
    <t>VfL Pfullingen</t>
  </si>
  <si>
    <t>MTG Wangen</t>
  </si>
  <si>
    <t>TSV Heiningen 1892</t>
  </si>
  <si>
    <t>Handballregion Bottwar JSG</t>
  </si>
  <si>
    <t>mJA-BWOL-Pokalrunde (mJA-BWOL-P)</t>
  </si>
  <si>
    <t>TV Plochingen</t>
  </si>
  <si>
    <t>TSV Denkendorf</t>
  </si>
  <si>
    <t>Team Stuttgart</t>
  </si>
  <si>
    <t>289</t>
  </si>
  <si>
    <t>SG JHA Baden</t>
  </si>
  <si>
    <t>223</t>
  </si>
  <si>
    <t>SG H2Ku Herrenberg</t>
  </si>
  <si>
    <t>SG Köndringen/Teningen</t>
  </si>
  <si>
    <t>HGW Hofweier</t>
  </si>
  <si>
    <t>wJA-BWOL-Meisterrunde (wJA-BWOL-M)</t>
  </si>
  <si>
    <t>SG Kappelwindeck/Steinbach</t>
  </si>
  <si>
    <t>TuS Metzingen</t>
  </si>
  <si>
    <t>SV Allensbach</t>
  </si>
  <si>
    <t>TPSG Frisch Auf Göppingen</t>
  </si>
  <si>
    <t>HSG Böblingen/Sindelfingen</t>
  </si>
  <si>
    <t>HSG Freiburg</t>
  </si>
  <si>
    <t>JSG Neckar-Kocher</t>
  </si>
  <si>
    <t>wJA-BWOL-Pokalrunde (wJA-BWOL-P)</t>
  </si>
  <si>
    <t>TV Weingarten Handball</t>
  </si>
  <si>
    <t>Rot-Weiss Neckar</t>
  </si>
  <si>
    <t>VfL Waiblingen Handball</t>
  </si>
  <si>
    <t>SV Stuttgarter Kickers</t>
  </si>
  <si>
    <t>JSG ZEGO</t>
  </si>
  <si>
    <t>HSG Winzingen-Wißgoldingen-Donzdorf</t>
  </si>
  <si>
    <t>mJB-BWOL-Meisterrunde (mJB-BWOL-M)</t>
  </si>
  <si>
    <t>TSV Alemannia Freiburg-Zähringen</t>
  </si>
  <si>
    <t>JSG Balingen-Weilstetten</t>
  </si>
  <si>
    <t>168</t>
  </si>
  <si>
    <t>mJB-BWOL-Pokalrunde 1 (mB-BWOL-P1)</t>
  </si>
  <si>
    <t>TV Bittenfeld 1898</t>
  </si>
  <si>
    <t>HSG Konstanz</t>
  </si>
  <si>
    <t>HSC Schmiden/Oeffingen 2004</t>
  </si>
  <si>
    <t>HB Ludwigsburg</t>
  </si>
  <si>
    <t>SV Salamander Kornwestheim 1894</t>
  </si>
  <si>
    <t>mJB-BWOL-Pokalrunde 2 (mB-BWOL-P2)</t>
  </si>
  <si>
    <t>285</t>
  </si>
  <si>
    <t>HSG Hanauerland</t>
  </si>
  <si>
    <t>HG Müllheim/Neuenburg</t>
  </si>
  <si>
    <t>wJB-BWOL-Meisterrunde (wJB-BWOL-M)</t>
  </si>
  <si>
    <t>TV Nellingen</t>
  </si>
  <si>
    <t>SG Schozach-Bottwartal</t>
  </si>
  <si>
    <t>SV Leonberg/Eltingen</t>
  </si>
  <si>
    <t>SG Weinstadt</t>
  </si>
  <si>
    <t>wJB-BWOL-Pokalrunde 1 (wB-BWOL-P1)</t>
  </si>
  <si>
    <t>DJK Heimschule Ettenheim</t>
  </si>
  <si>
    <t>63</t>
  </si>
  <si>
    <t>95</t>
  </si>
  <si>
    <t>116</t>
  </si>
  <si>
    <t>HSG Mimmenhausen/Mühlhofen</t>
  </si>
  <si>
    <t>wJB-BWOL-Pokalrunde 2 (wB-BWOL-P2)</t>
  </si>
  <si>
    <t>SG Ober-/Unterhausen</t>
  </si>
  <si>
    <t>69</t>
  </si>
  <si>
    <t>100</t>
  </si>
  <si>
    <t>58</t>
  </si>
  <si>
    <t>mJA-BWOL-M</t>
  </si>
  <si>
    <t>mJA-BWOL-P</t>
  </si>
  <si>
    <t>wJA-BWOL-M</t>
  </si>
  <si>
    <t>wJA-BWOL-P</t>
  </si>
  <si>
    <t>mJB-BWOL-M</t>
  </si>
  <si>
    <t>mJB-BWOL-P</t>
  </si>
  <si>
    <t>wJB-BWOL-M</t>
  </si>
  <si>
    <t>wJB-BWOL-P</t>
  </si>
  <si>
    <t>JSG Heidelberg</t>
  </si>
  <si>
    <t>JSG Neuthard/Büchenau</t>
  </si>
  <si>
    <t>mJA-LL-RNT</t>
  </si>
  <si>
    <t>mJA-LL-AES</t>
  </si>
  <si>
    <t>mJB-LL-RNT</t>
  </si>
  <si>
    <t>mJB-LL-AES</t>
  </si>
  <si>
    <t>mJC-LL-AES</t>
  </si>
  <si>
    <t>mJC-BzL3</t>
  </si>
  <si>
    <t>mJD-LL-AES</t>
  </si>
  <si>
    <t>mJD-BzL2</t>
  </si>
  <si>
    <t>mJD-BzL3</t>
  </si>
  <si>
    <t>wJB-BzL1</t>
  </si>
  <si>
    <t>wJB-BzL2</t>
  </si>
  <si>
    <t>wJC-BzL1</t>
  </si>
  <si>
    <t>wJC-BzL2</t>
  </si>
  <si>
    <t>wJD-BzL1</t>
  </si>
  <si>
    <t>wJD-BzL2</t>
  </si>
  <si>
    <t>wJD-BzL3</t>
  </si>
  <si>
    <t>Badenliga männl. A (mJA-BL)</t>
  </si>
  <si>
    <t>P/Sp*100</t>
  </si>
  <si>
    <t>Td/Sp*100</t>
  </si>
  <si>
    <t>T/Sp*100</t>
  </si>
  <si>
    <t>PosKrit</t>
  </si>
  <si>
    <t>381</t>
  </si>
  <si>
    <t>248</t>
  </si>
  <si>
    <t>24</t>
  </si>
  <si>
    <t>200.0</t>
  </si>
  <si>
    <t>1,108.3</t>
  </si>
  <si>
    <t>3,175.0</t>
  </si>
  <si>
    <t/>
  </si>
  <si>
    <t>313</t>
  </si>
  <si>
    <t>249</t>
  </si>
  <si>
    <t>18</t>
  </si>
  <si>
    <t>163.6</t>
  </si>
  <si>
    <t>581.8</t>
  </si>
  <si>
    <t>2,845.5</t>
  </si>
  <si>
    <t>269</t>
  </si>
  <si>
    <t>140.0</t>
  </si>
  <si>
    <t>500.0</t>
  </si>
  <si>
    <t>2,690.0</t>
  </si>
  <si>
    <t>210</t>
  </si>
  <si>
    <t>127.3</t>
  </si>
  <si>
    <t>-18.2</t>
  </si>
  <si>
    <t>1,909.1</t>
  </si>
  <si>
    <t>DV</t>
  </si>
  <si>
    <t>337</t>
  </si>
  <si>
    <t>292</t>
  </si>
  <si>
    <t>409.1</t>
  </si>
  <si>
    <t>3,063.6</t>
  </si>
  <si>
    <t>238</t>
  </si>
  <si>
    <t>240</t>
  </si>
  <si>
    <t>111.1</t>
  </si>
  <si>
    <t>-22.2</t>
  </si>
  <si>
    <t>2,644.4</t>
  </si>
  <si>
    <t>142</t>
  </si>
  <si>
    <t>100.0</t>
  </si>
  <si>
    <t>63.6</t>
  </si>
  <si>
    <t>1,290.9</t>
  </si>
  <si>
    <t>Td/Sp</t>
  </si>
  <si>
    <t>ASG Sinsheim/Steinsfurt</t>
  </si>
  <si>
    <t>288</t>
  </si>
  <si>
    <t>-63.6</t>
  </si>
  <si>
    <t>2,618.2</t>
  </si>
  <si>
    <t>278</t>
  </si>
  <si>
    <t>90.0</t>
  </si>
  <si>
    <t>-290.0</t>
  </si>
  <si>
    <t>2,490.0</t>
  </si>
  <si>
    <t>TSV Amicitia 06/09 Viernheim</t>
  </si>
  <si>
    <t>183</t>
  </si>
  <si>
    <t>227</t>
  </si>
  <si>
    <t>50.0</t>
  </si>
  <si>
    <t>-440.0</t>
  </si>
  <si>
    <t>1,830.0</t>
  </si>
  <si>
    <t>203</t>
  </si>
  <si>
    <t>279</t>
  </si>
  <si>
    <t>40.0</t>
  </si>
  <si>
    <t>-760.0</t>
  </si>
  <si>
    <t>2,030.0</t>
  </si>
  <si>
    <t>156</t>
  </si>
  <si>
    <t>20</t>
  </si>
  <si>
    <t>0.0</t>
  </si>
  <si>
    <t>-590.0</t>
  </si>
  <si>
    <t>1,560.0</t>
  </si>
  <si>
    <t>318</t>
  </si>
  <si>
    <t>-800.0</t>
  </si>
  <si>
    <t>2,380.0</t>
  </si>
  <si>
    <t>Badenliga männl. B Meister (mJB-BL M)</t>
  </si>
  <si>
    <t>262</t>
  </si>
  <si>
    <t>250</t>
  </si>
  <si>
    <t>234</t>
  </si>
  <si>
    <t>264</t>
  </si>
  <si>
    <t>286</t>
  </si>
  <si>
    <t>221</t>
  </si>
  <si>
    <t>244</t>
  </si>
  <si>
    <t>Badenliga männl. B Platzierung (mJB-BL P)</t>
  </si>
  <si>
    <t>252</t>
  </si>
  <si>
    <t>254</t>
  </si>
  <si>
    <t>TSV Rintheim 2</t>
  </si>
  <si>
    <t>236</t>
  </si>
  <si>
    <t>235</t>
  </si>
  <si>
    <t>Badenliga männl. C (mJC-BL)</t>
  </si>
  <si>
    <t>377</t>
  </si>
  <si>
    <t>1,341.7</t>
  </si>
  <si>
    <t>3,141.7</t>
  </si>
  <si>
    <t>441</t>
  </si>
  <si>
    <t>268</t>
  </si>
  <si>
    <t>22</t>
  </si>
  <si>
    <t>169.2</t>
  </si>
  <si>
    <t>1,330.8</t>
  </si>
  <si>
    <t>3,392.3</t>
  </si>
  <si>
    <t>451</t>
  </si>
  <si>
    <t>305</t>
  </si>
  <si>
    <t>138.5</t>
  </si>
  <si>
    <t>1,123.1</t>
  </si>
  <si>
    <t>3,469.2</t>
  </si>
  <si>
    <t>261</t>
  </si>
  <si>
    <t>287</t>
  </si>
  <si>
    <t>-216.7</t>
  </si>
  <si>
    <t>2,175.0</t>
  </si>
  <si>
    <t>290</t>
  </si>
  <si>
    <t>309</t>
  </si>
  <si>
    <t>83.3</t>
  </si>
  <si>
    <t>-158.3</t>
  </si>
  <si>
    <t>2,416.7</t>
  </si>
  <si>
    <t>66.7</t>
  </si>
  <si>
    <t>-766.7</t>
  </si>
  <si>
    <t>1,666.7</t>
  </si>
  <si>
    <t>352</t>
  </si>
  <si>
    <t>21</t>
  </si>
  <si>
    <t>25.0</t>
  </si>
  <si>
    <t>-1,325.0</t>
  </si>
  <si>
    <t>1,608.3</t>
  </si>
  <si>
    <t>217</t>
  </si>
  <si>
    <t>401</t>
  </si>
  <si>
    <t>23</t>
  </si>
  <si>
    <t>8.3</t>
  </si>
  <si>
    <t>-1,533.3</t>
  </si>
  <si>
    <t>1,808.3</t>
  </si>
  <si>
    <t>Badenliga weibl. A (wJA-BL)</t>
  </si>
  <si>
    <t>26</t>
  </si>
  <si>
    <t>185.7</t>
  </si>
  <si>
    <t>392.9</t>
  </si>
  <si>
    <t>2,407.1</t>
  </si>
  <si>
    <t>JSG Taubertal</t>
  </si>
  <si>
    <t>142.9</t>
  </si>
  <si>
    <t>157.1</t>
  </si>
  <si>
    <t>2,207.1</t>
  </si>
  <si>
    <t>283</t>
  </si>
  <si>
    <t>123.1</t>
  </si>
  <si>
    <t>30.8</t>
  </si>
  <si>
    <t>2,207.7</t>
  </si>
  <si>
    <t>311</t>
  </si>
  <si>
    <t>114.3</t>
  </si>
  <si>
    <t>257.1</t>
  </si>
  <si>
    <t>2,221.4</t>
  </si>
  <si>
    <t>WSG Kraichgau-Hardt</t>
  </si>
  <si>
    <t>338</t>
  </si>
  <si>
    <t>306</t>
  </si>
  <si>
    <t>106.7</t>
  </si>
  <si>
    <t>213.3</t>
  </si>
  <si>
    <t>2,253.3</t>
  </si>
  <si>
    <t>284</t>
  </si>
  <si>
    <t>315</t>
  </si>
  <si>
    <t>-221.4</t>
  </si>
  <si>
    <t>2,028.6</t>
  </si>
  <si>
    <t>316</t>
  </si>
  <si>
    <t>321</t>
  </si>
  <si>
    <t>19</t>
  </si>
  <si>
    <t>64.3</t>
  </si>
  <si>
    <t>-35.7</t>
  </si>
  <si>
    <t>2,257.1</t>
  </si>
  <si>
    <t>277</t>
  </si>
  <si>
    <t>35.7</t>
  </si>
  <si>
    <t>-457.1</t>
  </si>
  <si>
    <t>1,521.4</t>
  </si>
  <si>
    <t>209</t>
  </si>
  <si>
    <t>28.6</t>
  </si>
  <si>
    <t>-350.0</t>
  </si>
  <si>
    <t>1,492.9</t>
  </si>
  <si>
    <t>Badenliga weibl. B (wJB-BL)</t>
  </si>
  <si>
    <t>140</t>
  </si>
  <si>
    <t>145</t>
  </si>
  <si>
    <t>115</t>
  </si>
  <si>
    <t>122</t>
  </si>
  <si>
    <t>117</t>
  </si>
  <si>
    <t>TV Sinsheim 2</t>
  </si>
  <si>
    <t>93</t>
  </si>
  <si>
    <t>102</t>
  </si>
  <si>
    <t>Badenliga weibl. C (wJC-BL)</t>
  </si>
  <si>
    <t>379</t>
  </si>
  <si>
    <t>25</t>
  </si>
  <si>
    <t>178.6</t>
  </si>
  <si>
    <t>892.9</t>
  </si>
  <si>
    <t>2,707.1</t>
  </si>
  <si>
    <t>176.9</t>
  </si>
  <si>
    <t>969.2</t>
  </si>
  <si>
    <t>2,400.0</t>
  </si>
  <si>
    <t>133.3</t>
  </si>
  <si>
    <t>566.7</t>
  </si>
  <si>
    <t>2,133.3</t>
  </si>
  <si>
    <t>271</t>
  </si>
  <si>
    <t>128.6</t>
  </si>
  <si>
    <t>1,935.7</t>
  </si>
  <si>
    <t>291</t>
  </si>
  <si>
    <t>300</t>
  </si>
  <si>
    <t>76.9</t>
  </si>
  <si>
    <t>-69.2</t>
  </si>
  <si>
    <t>2,238.5</t>
  </si>
  <si>
    <t>353</t>
  </si>
  <si>
    <t>41.7</t>
  </si>
  <si>
    <t>-950.0</t>
  </si>
  <si>
    <t>1,991.7</t>
  </si>
  <si>
    <t>HC Mannheim-Vogelstang</t>
  </si>
  <si>
    <t>349</t>
  </si>
  <si>
    <t>-975.0</t>
  </si>
  <si>
    <t>1,933.3</t>
  </si>
  <si>
    <t>280</t>
  </si>
  <si>
    <t>-841.7</t>
  </si>
  <si>
    <t>1,491.7</t>
  </si>
  <si>
    <t>männl. A Landesliga Rhein-Neckar-Tauber Gruppe 1 (mJA-LLRNT1)</t>
  </si>
  <si>
    <t>JSG Rot-Malsch 2</t>
  </si>
  <si>
    <t>417</t>
  </si>
  <si>
    <t>183.3</t>
  </si>
  <si>
    <t>3,475.0</t>
  </si>
  <si>
    <t>TV Hardheim 1895</t>
  </si>
  <si>
    <t>330</t>
  </si>
  <si>
    <t>491.7</t>
  </si>
  <si>
    <t>2,750.0</t>
  </si>
  <si>
    <t>421</t>
  </si>
  <si>
    <t>364</t>
  </si>
  <si>
    <t>407.1</t>
  </si>
  <si>
    <t>3,007.1</t>
  </si>
  <si>
    <t>392</t>
  </si>
  <si>
    <t>407</t>
  </si>
  <si>
    <t>107.1</t>
  </si>
  <si>
    <t>-107.1</t>
  </si>
  <si>
    <t>2,800.0</t>
  </si>
  <si>
    <t>72.7</t>
  </si>
  <si>
    <t>-354.5</t>
  </si>
  <si>
    <t>2,136.4</t>
  </si>
  <si>
    <t>JSG Ilvesheim/Ladenburg</t>
  </si>
  <si>
    <t>297</t>
  </si>
  <si>
    <t>-172.7</t>
  </si>
  <si>
    <t>2,527.3</t>
  </si>
  <si>
    <t>TSG Seckenheim</t>
  </si>
  <si>
    <t>322</t>
  </si>
  <si>
    <t>422</t>
  </si>
  <si>
    <t>-833.3</t>
  </si>
  <si>
    <t>2,683.3</t>
  </si>
  <si>
    <t>SG HD-Kirchheim</t>
  </si>
  <si>
    <t>363</t>
  </si>
  <si>
    <t>16.7</t>
  </si>
  <si>
    <t>-633.3</t>
  </si>
  <si>
    <t>2,391.7</t>
  </si>
  <si>
    <t>männl. A Landesliga Rhein-Neckar-Tauber Gruppe 2 (mJA-LLRNT2)</t>
  </si>
  <si>
    <t>191</t>
  </si>
  <si>
    <t>177.8</t>
  </si>
  <si>
    <t>655.6</t>
  </si>
  <si>
    <t>2,122.2</t>
  </si>
  <si>
    <t>2,322.2</t>
  </si>
  <si>
    <t>TSV HD-Wieblingen</t>
  </si>
  <si>
    <t>130.0</t>
  </si>
  <si>
    <t>290.0</t>
  </si>
  <si>
    <t>2,640.0</t>
  </si>
  <si>
    <t>SG Bammental/Neckargemünd</t>
  </si>
  <si>
    <t>255</t>
  </si>
  <si>
    <t>10.0</t>
  </si>
  <si>
    <t>2,560.0</t>
  </si>
  <si>
    <t>TSG Wiesloch</t>
  </si>
  <si>
    <t>144.4</t>
  </si>
  <si>
    <t>2,177.8</t>
  </si>
  <si>
    <t>SG Schwarzbachtal</t>
  </si>
  <si>
    <t>54.5</t>
  </si>
  <si>
    <t>-27.3</t>
  </si>
  <si>
    <t>1,854.5</t>
  </si>
  <si>
    <t>SG Brühl/Ketsch</t>
  </si>
  <si>
    <t>-1,250.0</t>
  </si>
  <si>
    <t>1,383.3</t>
  </si>
  <si>
    <t>männl. B Landesliga Rhein-Neckar-Tauber Gruppe 1 (mJB-LLRNT1)</t>
  </si>
  <si>
    <t>155.6</t>
  </si>
  <si>
    <t>466.7</t>
  </si>
  <si>
    <t>2,622.2</t>
  </si>
  <si>
    <t>-122.2</t>
  </si>
  <si>
    <t>2,144.4</t>
  </si>
  <si>
    <t>112.5</t>
  </si>
  <si>
    <t>2,212.5</t>
  </si>
  <si>
    <t>JSG Hemsbach/Laudenbach 2</t>
  </si>
  <si>
    <t>151</t>
  </si>
  <si>
    <t>-155.6</t>
  </si>
  <si>
    <t>1,677.8</t>
  </si>
  <si>
    <t>HG Saase</t>
  </si>
  <si>
    <t>150</t>
  </si>
  <si>
    <t>155</t>
  </si>
  <si>
    <t>-55.6</t>
  </si>
  <si>
    <t>208</t>
  </si>
  <si>
    <t>12.5</t>
  </si>
  <si>
    <t>2,250.0</t>
  </si>
  <si>
    <t>männl. B Landesliga Rhein-Neckar-Tauber Gruppe 2 (mJB-LLRNT2)</t>
  </si>
  <si>
    <t>272</t>
  </si>
  <si>
    <t>800.0</t>
  </si>
  <si>
    <t>3,022.2</t>
  </si>
  <si>
    <t>KuSG Leimen</t>
  </si>
  <si>
    <t>260</t>
  </si>
  <si>
    <t>150.0</t>
  </si>
  <si>
    <t>1,162.5</t>
  </si>
  <si>
    <t>3,250.0</t>
  </si>
  <si>
    <t>175.0</t>
  </si>
  <si>
    <t>2,462.5</t>
  </si>
  <si>
    <t>75.0</t>
  </si>
  <si>
    <t>-475.0</t>
  </si>
  <si>
    <t>1,925.0</t>
  </si>
  <si>
    <t>ASG Bammental/Neckargemünd/Schwarzbachtal</t>
  </si>
  <si>
    <t>1,562.5</t>
  </si>
  <si>
    <t>SG Edingen-Friedrichsfeld</t>
  </si>
  <si>
    <t>137</t>
  </si>
  <si>
    <t>214</t>
  </si>
  <si>
    <t>22.2</t>
  </si>
  <si>
    <t>-855.6</t>
  </si>
  <si>
    <t>1,522.2</t>
  </si>
  <si>
    <t>männl. B Bezirksliga 1 (mJB-BzL1)</t>
  </si>
  <si>
    <t>205</t>
  </si>
  <si>
    <t>166.7</t>
  </si>
  <si>
    <t>388.9</t>
  </si>
  <si>
    <t>2,277.8</t>
  </si>
  <si>
    <t>1,850.0</t>
  </si>
  <si>
    <t>109.1</t>
  </si>
  <si>
    <t>190.9</t>
  </si>
  <si>
    <t>44.4</t>
  </si>
  <si>
    <t>-377.8</t>
  </si>
  <si>
    <t>1,766.7</t>
  </si>
  <si>
    <t>JSG SC Sandhausen/SG Walldorf</t>
  </si>
  <si>
    <t>-566.7</t>
  </si>
  <si>
    <t>1,977.8</t>
  </si>
  <si>
    <t>männl. B Bezirksliga 2 (mJB-BzL2)</t>
  </si>
  <si>
    <t>690.9</t>
  </si>
  <si>
    <t>2,445.5</t>
  </si>
  <si>
    <t>TV Viktoria Dielheim</t>
  </si>
  <si>
    <t>160.0</t>
  </si>
  <si>
    <t>400.0</t>
  </si>
  <si>
    <t>2,210.0</t>
  </si>
  <si>
    <t>TSV Handschuhsheim</t>
  </si>
  <si>
    <t>118.2</t>
  </si>
  <si>
    <t>1,890.9</t>
  </si>
  <si>
    <t>SC Wilhelmsfeld</t>
  </si>
  <si>
    <t>172</t>
  </si>
  <si>
    <t>110.0</t>
  </si>
  <si>
    <t>1,720.0</t>
  </si>
  <si>
    <t>TSV Phönix Steinsfurt</t>
  </si>
  <si>
    <t>88.9</t>
  </si>
  <si>
    <t>2,011.1</t>
  </si>
  <si>
    <t>SV Waldhof Mannheim 07</t>
  </si>
  <si>
    <t>60.0</t>
  </si>
  <si>
    <t>-230.0</t>
  </si>
  <si>
    <t>1,770.0</t>
  </si>
  <si>
    <t>TB Neckarsteinach</t>
  </si>
  <si>
    <t>317</t>
  </si>
  <si>
    <t>-1,409.1</t>
  </si>
  <si>
    <t>1,472.7</t>
  </si>
  <si>
    <t>männl. C Landesliga Rhein-Neckar-Tauber Gruppe 1 (mJC-LLRNT1)</t>
  </si>
  <si>
    <t>372</t>
  </si>
  <si>
    <t>513.3</t>
  </si>
  <si>
    <t>2,480.0</t>
  </si>
  <si>
    <t>325</t>
  </si>
  <si>
    <t>161.5</t>
  </si>
  <si>
    <t>446.2</t>
  </si>
  <si>
    <t>2,500.0</t>
  </si>
  <si>
    <t>336</t>
  </si>
  <si>
    <t>17</t>
  </si>
  <si>
    <t>130.8</t>
  </si>
  <si>
    <t>315.4</t>
  </si>
  <si>
    <t>2,584.6</t>
  </si>
  <si>
    <t>332</t>
  </si>
  <si>
    <t>296</t>
  </si>
  <si>
    <t>276.9</t>
  </si>
  <si>
    <t>2,553.8</t>
  </si>
  <si>
    <t>361</t>
  </si>
  <si>
    <t>120.0</t>
  </si>
  <si>
    <t>2,526.7</t>
  </si>
  <si>
    <t>371</t>
  </si>
  <si>
    <t>2,650.0</t>
  </si>
  <si>
    <t>438</t>
  </si>
  <si>
    <t>46.2</t>
  </si>
  <si>
    <t>-815.4</t>
  </si>
  <si>
    <t>299</t>
  </si>
  <si>
    <t>-521.4</t>
  </si>
  <si>
    <t>2,135.7</t>
  </si>
  <si>
    <t>358</t>
  </si>
  <si>
    <t>465</t>
  </si>
  <si>
    <t>28</t>
  </si>
  <si>
    <t>-668.8</t>
  </si>
  <si>
    <t>2,237.5</t>
  </si>
  <si>
    <t>männl. C Landesliga Rhein-Neckar-Tauber Gruppe 2 (mJC-LLRNT2)</t>
  </si>
  <si>
    <t>600.0</t>
  </si>
  <si>
    <t>2,491.7</t>
  </si>
  <si>
    <t>259</t>
  </si>
  <si>
    <t>20.0</t>
  </si>
  <si>
    <t>2,590.0</t>
  </si>
  <si>
    <t>404</t>
  </si>
  <si>
    <t>830.8</t>
  </si>
  <si>
    <t>3,107.7</t>
  </si>
  <si>
    <t>108.3</t>
  </si>
  <si>
    <t>2,466.7</t>
  </si>
  <si>
    <t>324</t>
  </si>
  <si>
    <t>-245.5</t>
  </si>
  <si>
    <t>2,700.0</t>
  </si>
  <si>
    <t>233</t>
  </si>
  <si>
    <t>-255.6</t>
  </si>
  <si>
    <t>2,333.3</t>
  </si>
  <si>
    <t>36.4</t>
  </si>
  <si>
    <t>-272.7</t>
  </si>
  <si>
    <t>1,736.4</t>
  </si>
  <si>
    <t>134</t>
  </si>
  <si>
    <t>-1,150.0</t>
  </si>
  <si>
    <t>1,340.0</t>
  </si>
  <si>
    <t>männl. C Bezirksliga 1 (mJC-BzL1)</t>
  </si>
  <si>
    <t>498</t>
  </si>
  <si>
    <t>1,050.0</t>
  </si>
  <si>
    <t>3,112.5</t>
  </si>
  <si>
    <t>TSV Germania Malschenberg</t>
  </si>
  <si>
    <t>464</t>
  </si>
  <si>
    <t>173.3</t>
  </si>
  <si>
    <t>1,386.7</t>
  </si>
  <si>
    <t>3,093.3</t>
  </si>
  <si>
    <t>405</t>
  </si>
  <si>
    <t>171.4</t>
  </si>
  <si>
    <t>1,092.9</t>
  </si>
  <si>
    <t>2,892.9</t>
  </si>
  <si>
    <t>373</t>
  </si>
  <si>
    <t>485.7</t>
  </si>
  <si>
    <t>2,664.3</t>
  </si>
  <si>
    <t>387</t>
  </si>
  <si>
    <t>92.9</t>
  </si>
  <si>
    <t>-250.0</t>
  </si>
  <si>
    <t>2,514.3</t>
  </si>
  <si>
    <t>ASG Horan/St. Leon/Reilingen 2</t>
  </si>
  <si>
    <t>335</t>
  </si>
  <si>
    <t>85.7</t>
  </si>
  <si>
    <t>-278.6</t>
  </si>
  <si>
    <t>2,114.3</t>
  </si>
  <si>
    <t>SG Vogelstang/Käfertal</t>
  </si>
  <si>
    <t>370</t>
  </si>
  <si>
    <t>367</t>
  </si>
  <si>
    <t>TSG Eintracht Plankstadt 2</t>
  </si>
  <si>
    <t>198</t>
  </si>
  <si>
    <t>485</t>
  </si>
  <si>
    <t>13.3</t>
  </si>
  <si>
    <t>-1,913.3</t>
  </si>
  <si>
    <t>1,320.0</t>
  </si>
  <si>
    <t>174</t>
  </si>
  <si>
    <t>413</t>
  </si>
  <si>
    <t>-1,593.3</t>
  </si>
  <si>
    <t>1,160.0</t>
  </si>
  <si>
    <t>männl. C Bezirksliga 2 (mJC-BzL2)</t>
  </si>
  <si>
    <t>270</t>
  </si>
  <si>
    <t>228.6</t>
  </si>
  <si>
    <t>1,928.6</t>
  </si>
  <si>
    <t>DV/TW</t>
  </si>
  <si>
    <t>HC MA-Neckarau</t>
  </si>
  <si>
    <t>692.9</t>
  </si>
  <si>
    <t>2,085.7</t>
  </si>
  <si>
    <t>SKV Sandhofen</t>
  </si>
  <si>
    <t>135.7</t>
  </si>
  <si>
    <t>428.6</t>
  </si>
  <si>
    <t>294</t>
  </si>
  <si>
    <t>300.0</t>
  </si>
  <si>
    <t>2,261.5</t>
  </si>
  <si>
    <t>222</t>
  </si>
  <si>
    <t>535.7</t>
  </si>
  <si>
    <t>2,121.4</t>
  </si>
  <si>
    <t>265</t>
  </si>
  <si>
    <t>192.9</t>
  </si>
  <si>
    <t>304</t>
  </si>
  <si>
    <t>-384.6</t>
  </si>
  <si>
    <t>1,953.8</t>
  </si>
  <si>
    <t>ASG Bammental/Neckargemünd/Schwarzbachtal 2</t>
  </si>
  <si>
    <t>57.1</t>
  </si>
  <si>
    <t>-857.1</t>
  </si>
  <si>
    <t>1,800.0</t>
  </si>
  <si>
    <t>85</t>
  </si>
  <si>
    <t>245</t>
  </si>
  <si>
    <t>-1,142.9</t>
  </si>
  <si>
    <t>607.1</t>
  </si>
  <si>
    <t>männl. D Landesliga Rhein-Neckar-Tauber (mJD-LL-RNT)</t>
  </si>
  <si>
    <t>314</t>
  </si>
  <si>
    <t>191.7</t>
  </si>
  <si>
    <t>675.0</t>
  </si>
  <si>
    <t>2,616.7</t>
  </si>
  <si>
    <t>107.7</t>
  </si>
  <si>
    <t>-161.5</t>
  </si>
  <si>
    <t>2,430.8</t>
  </si>
  <si>
    <t>SG Horan</t>
  </si>
  <si>
    <t>-125.0</t>
  </si>
  <si>
    <t>2,066.7</t>
  </si>
  <si>
    <t>58.3</t>
  </si>
  <si>
    <t>2,425.0</t>
  </si>
  <si>
    <t>-561.5</t>
  </si>
  <si>
    <t>1,838.5</t>
  </si>
  <si>
    <t>männl. D Bezirksliga 1 (mJD-BzL1)</t>
  </si>
  <si>
    <t>414</t>
  </si>
  <si>
    <t>29</t>
  </si>
  <si>
    <t>193.3</t>
  </si>
  <si>
    <t>1,573.3</t>
  </si>
  <si>
    <t>2,760.0</t>
  </si>
  <si>
    <t>153.3</t>
  </si>
  <si>
    <t>526.7</t>
  </si>
  <si>
    <t>1,973.3</t>
  </si>
  <si>
    <t>351</t>
  </si>
  <si>
    <t>787.5</t>
  </si>
  <si>
    <t>2,193.8</t>
  </si>
  <si>
    <t>308</t>
  </si>
  <si>
    <t>143.8</t>
  </si>
  <si>
    <t>475.0</t>
  </si>
  <si>
    <t>73.3</t>
  </si>
  <si>
    <t>1,853.3</t>
  </si>
  <si>
    <t>1,481.3</t>
  </si>
  <si>
    <t>-333.3</t>
  </si>
  <si>
    <t>1,366.7</t>
  </si>
  <si>
    <t>56.3</t>
  </si>
  <si>
    <t>-531.3</t>
  </si>
  <si>
    <t>1,218.8</t>
  </si>
  <si>
    <t>334</t>
  </si>
  <si>
    <t>37.5</t>
  </si>
  <si>
    <t>-868.8</t>
  </si>
  <si>
    <t>31</t>
  </si>
  <si>
    <t>6.3</t>
  </si>
  <si>
    <t>-1,337.5</t>
  </si>
  <si>
    <t>931.3</t>
  </si>
  <si>
    <t>männl. D Bezirksliga 2 Gruppe 1 (mJD-BzL2-1)</t>
  </si>
  <si>
    <t>1,133.3</t>
  </si>
  <si>
    <t>2,925.0</t>
  </si>
  <si>
    <t>444.4</t>
  </si>
  <si>
    <t>262.5</t>
  </si>
  <si>
    <t>2,325.0</t>
  </si>
  <si>
    <t>-372.7</t>
  </si>
  <si>
    <t>224</t>
  </si>
  <si>
    <t>-570.0</t>
  </si>
  <si>
    <t>1,670.0</t>
  </si>
  <si>
    <t>160</t>
  </si>
  <si>
    <t>-700.0</t>
  </si>
  <si>
    <t>1,600.0</t>
  </si>
  <si>
    <t>männl. D Bezirksliga 2 Gruppe 2 (mJD-BzL2-2)</t>
  </si>
  <si>
    <t>110</t>
  </si>
  <si>
    <t>1,822.2</t>
  </si>
  <si>
    <t>355.6</t>
  </si>
  <si>
    <t>2,155.6</t>
  </si>
  <si>
    <t>114</t>
  </si>
  <si>
    <t>125.0</t>
  </si>
  <si>
    <t>1,012.5</t>
  </si>
  <si>
    <t>2,437.5</t>
  </si>
  <si>
    <t>JSG St. Leon/Reilingen</t>
  </si>
  <si>
    <t>98</t>
  </si>
  <si>
    <t>14.3</t>
  </si>
  <si>
    <t>1,400.0</t>
  </si>
  <si>
    <t>-300.0</t>
  </si>
  <si>
    <t>1,262.5</t>
  </si>
  <si>
    <t>-1,600.0</t>
  </si>
  <si>
    <t>1,011.1</t>
  </si>
  <si>
    <t>männl. D Bezirksliga 3 Gruppe 1 (mJD-BzL3-1)</t>
  </si>
  <si>
    <t>65</t>
  </si>
  <si>
    <t>937.5</t>
  </si>
  <si>
    <t>1,750.0</t>
  </si>
  <si>
    <t>87</t>
  </si>
  <si>
    <t>837.5</t>
  </si>
  <si>
    <t>SG Heddesheim</t>
  </si>
  <si>
    <t>-200.0</t>
  </si>
  <si>
    <t>812.5</t>
  </si>
  <si>
    <t>80</t>
  </si>
  <si>
    <t>650.0</t>
  </si>
  <si>
    <t>JSG Ilvesheim/Ladenburg 2</t>
  </si>
  <si>
    <t>71</t>
  </si>
  <si>
    <t>-537.5</t>
  </si>
  <si>
    <t>350.0</t>
  </si>
  <si>
    <t>SG MTG/PSV Mannheim</t>
  </si>
  <si>
    <t>41</t>
  </si>
  <si>
    <t>96</t>
  </si>
  <si>
    <t>-687.5</t>
  </si>
  <si>
    <t>512.5</t>
  </si>
  <si>
    <t>männl. D Bezirksliga 3 Gruppe 2 (mJD-BzL3-2)</t>
  </si>
  <si>
    <t>927.3</t>
  </si>
  <si>
    <t>1,927.3</t>
  </si>
  <si>
    <t>518.2</t>
  </si>
  <si>
    <t>1,845.5</t>
  </si>
  <si>
    <t>JSG SC Sandhausen/SG Walldorf 2</t>
  </si>
  <si>
    <t>-10.0</t>
  </si>
  <si>
    <t>1,450.0</t>
  </si>
  <si>
    <t>-425.0</t>
  </si>
  <si>
    <t>1,033.3</t>
  </si>
  <si>
    <t>84</t>
  </si>
  <si>
    <t>152</t>
  </si>
  <si>
    <t>-680.0</t>
  </si>
  <si>
    <t>840.0</t>
  </si>
  <si>
    <t>SGH Waldbrunn/Eberbach</t>
  </si>
  <si>
    <t>72</t>
  </si>
  <si>
    <t>-410.0</t>
  </si>
  <si>
    <t>310.0</t>
  </si>
  <si>
    <t>weibl. A Bezirksliga 1 (wJA-BzL1)</t>
  </si>
  <si>
    <t>323</t>
  </si>
  <si>
    <t>2,691.7</t>
  </si>
  <si>
    <t>38.5</t>
  </si>
  <si>
    <t>TV Brühl</t>
  </si>
  <si>
    <t>116.7</t>
  </si>
  <si>
    <t>366.7</t>
  </si>
  <si>
    <t>-16.7</t>
  </si>
  <si>
    <t>1,425.0</t>
  </si>
  <si>
    <t>69.2</t>
  </si>
  <si>
    <t>-276.9</t>
  </si>
  <si>
    <t>1,384.6</t>
  </si>
  <si>
    <t>SG Edingen/Friedrichsfeld/Wieblingen</t>
  </si>
  <si>
    <t>1,276.9</t>
  </si>
  <si>
    <t>HSG TSG Weinheim/TV Oberflockenbach 2</t>
  </si>
  <si>
    <t>-361.5</t>
  </si>
  <si>
    <t>1,446.2</t>
  </si>
  <si>
    <t>JSG Dielheim/Baiertal</t>
  </si>
  <si>
    <t>126</t>
  </si>
  <si>
    <t>-825.0</t>
  </si>
  <si>
    <t>weibl. B Bezriksliga 1 Meister (wJB-BzL1 M)</t>
  </si>
  <si>
    <t>weibl. B Bezirksliga 2 (wJB-BzL2)</t>
  </si>
  <si>
    <t>181.8</t>
  </si>
  <si>
    <t>545.5</t>
  </si>
  <si>
    <t>1,754.5</t>
  </si>
  <si>
    <t>143</t>
  </si>
  <si>
    <t>136.4</t>
  </si>
  <si>
    <t>390.9</t>
  </si>
  <si>
    <t>1,300.0</t>
  </si>
  <si>
    <t>1,430.0</t>
  </si>
  <si>
    <t>120</t>
  </si>
  <si>
    <t>1,200.0</t>
  </si>
  <si>
    <t>70.0</t>
  </si>
  <si>
    <t>1,260.0</t>
  </si>
  <si>
    <t>66</t>
  </si>
  <si>
    <t>-909.1</t>
  </si>
  <si>
    <t>TSV Handschuhsheim Frauen</t>
  </si>
  <si>
    <t>870.0</t>
  </si>
  <si>
    <t>weibl. C Bezriksliga 1 Gruppe 1 (wJC-BzL1-1)</t>
  </si>
  <si>
    <t>365</t>
  </si>
  <si>
    <t>2,254.5</t>
  </si>
  <si>
    <t>3,318.2</t>
  </si>
  <si>
    <t>869.2</t>
  </si>
  <si>
    <t>2,115.4</t>
  </si>
  <si>
    <t>258.3</t>
  </si>
  <si>
    <t>81.8</t>
  </si>
  <si>
    <t>-118.2</t>
  </si>
  <si>
    <t>1,536.4</t>
  </si>
  <si>
    <t>MSG Leutershausen/Heddesheim/Saase</t>
  </si>
  <si>
    <t>241</t>
  </si>
  <si>
    <t>9.1</t>
  </si>
  <si>
    <t>-1,372.7</t>
  </si>
  <si>
    <t>818.2</t>
  </si>
  <si>
    <t>HC Mannheim-Vogelstang 2</t>
  </si>
  <si>
    <t>-1,527.3</t>
  </si>
  <si>
    <t>weibl. C Bezriksliga 1 Gruppe 2 (wJC-BzL1-2)</t>
  </si>
  <si>
    <t>1,470.0</t>
  </si>
  <si>
    <t>2,340.0</t>
  </si>
  <si>
    <t>145.5</t>
  </si>
  <si>
    <t>490.9</t>
  </si>
  <si>
    <t>2,054.5</t>
  </si>
  <si>
    <t>247</t>
  </si>
  <si>
    <t>2,316.7</t>
  </si>
  <si>
    <t>1,263.6</t>
  </si>
  <si>
    <t>TV Eppelheim</t>
  </si>
  <si>
    <t>90.9</t>
  </si>
  <si>
    <t>1,618.2</t>
  </si>
  <si>
    <t>-963.6</t>
  </si>
  <si>
    <t>1,445.5</t>
  </si>
  <si>
    <t>-583.3</t>
  </si>
  <si>
    <t>TV Schriesheim 2</t>
  </si>
  <si>
    <t>-1,008.3</t>
  </si>
  <si>
    <t>1,250.0</t>
  </si>
  <si>
    <t>weibl. C Bezirksliga 1 Gruppe 3 (wJC-BzL1-3)</t>
  </si>
  <si>
    <t>162.5</t>
  </si>
  <si>
    <t>662.5</t>
  </si>
  <si>
    <t>1,887.5</t>
  </si>
  <si>
    <t>2,255.6</t>
  </si>
  <si>
    <t>480.0</t>
  </si>
  <si>
    <t>2,130.0</t>
  </si>
  <si>
    <t>136</t>
  </si>
  <si>
    <t>430.0</t>
  </si>
  <si>
    <t>1,790.0</t>
  </si>
  <si>
    <t>62.5</t>
  </si>
  <si>
    <t>-150.0</t>
  </si>
  <si>
    <t>2,000.0</t>
  </si>
  <si>
    <t>201</t>
  </si>
  <si>
    <t>-430.0</t>
  </si>
  <si>
    <t>1,580.0</t>
  </si>
  <si>
    <t>SG Walldorf Astoria 1902 Frauen</t>
  </si>
  <si>
    <t>103</t>
  </si>
  <si>
    <t>18.2</t>
  </si>
  <si>
    <t>-1,172.7</t>
  </si>
  <si>
    <t>936.4</t>
  </si>
  <si>
    <t>weibl. D Bezirksliga 1 (wJD-BzL1)</t>
  </si>
  <si>
    <t>301</t>
  </si>
  <si>
    <t>62</t>
  </si>
  <si>
    <t>184.6</t>
  </si>
  <si>
    <t>2,315.4</t>
  </si>
  <si>
    <t>SC Sandhausen</t>
  </si>
  <si>
    <t>421.4</t>
  </si>
  <si>
    <t>1,442.9</t>
  </si>
  <si>
    <t>153.8</t>
  </si>
  <si>
    <t>653.8</t>
  </si>
  <si>
    <t>1,815.4</t>
  </si>
  <si>
    <t>108</t>
  </si>
  <si>
    <t>1,130.8</t>
  </si>
  <si>
    <t>153</t>
  </si>
  <si>
    <t>-114.3</t>
  </si>
  <si>
    <t>978.6</t>
  </si>
  <si>
    <t>78.6</t>
  </si>
  <si>
    <t>-450.0</t>
  </si>
  <si>
    <t>992.9</t>
  </si>
  <si>
    <t>61.5</t>
  </si>
  <si>
    <t>-138.5</t>
  </si>
  <si>
    <t>738.5</t>
  </si>
  <si>
    <t>77</t>
  </si>
  <si>
    <t>53.8</t>
  </si>
  <si>
    <t>-484.6</t>
  </si>
  <si>
    <t>592.3</t>
  </si>
  <si>
    <t>30</t>
  </si>
  <si>
    <t>-1,746.7</t>
  </si>
  <si>
    <t>406.7</t>
  </si>
  <si>
    <t>weibl. D Bezirksliga 2 Gruppe 1 (wJD-BzL2-1)</t>
  </si>
  <si>
    <t>79</t>
  </si>
  <si>
    <t>1,983.3</t>
  </si>
  <si>
    <t>2,641.7</t>
  </si>
  <si>
    <t>921.4</t>
  </si>
  <si>
    <t>146.2</t>
  </si>
  <si>
    <t>1,376.9</t>
  </si>
  <si>
    <t>1,357.1</t>
  </si>
  <si>
    <t>81.3</t>
  </si>
  <si>
    <t>-275.0</t>
  </si>
  <si>
    <t>918.8</t>
  </si>
  <si>
    <t>942.9</t>
  </si>
  <si>
    <t>27</t>
  </si>
  <si>
    <t>-1,226.7</t>
  </si>
  <si>
    <t>633.3</t>
  </si>
  <si>
    <t>MSG Leutershausen/Heddesheim/Saase 2</t>
  </si>
  <si>
    <t>-1,026.7</t>
  </si>
  <si>
    <t>533.3</t>
  </si>
  <si>
    <t>weibl. D Bezirksliga 2 Gruppe 2 (wJD-BzL2-2)</t>
  </si>
  <si>
    <t>661.5</t>
  </si>
  <si>
    <t>1,715.4</t>
  </si>
  <si>
    <t>TSV Germania Malschenberg 2</t>
  </si>
  <si>
    <t>591.7</t>
  </si>
  <si>
    <t>1,433.3</t>
  </si>
  <si>
    <t>130</t>
  </si>
  <si>
    <t>1,000.0</t>
  </si>
  <si>
    <t>506.7</t>
  </si>
  <si>
    <t>7.7</t>
  </si>
  <si>
    <t>1,192.3</t>
  </si>
  <si>
    <t>105</t>
  </si>
  <si>
    <t>80.0</t>
  </si>
  <si>
    <t>700.0</t>
  </si>
  <si>
    <t>-623.1</t>
  </si>
  <si>
    <t>669.2</t>
  </si>
  <si>
    <t>-421.4</t>
  </si>
  <si>
    <t>50</t>
  </si>
  <si>
    <t>-206.3</t>
  </si>
  <si>
    <t>312.5</t>
  </si>
  <si>
    <t>mJA Landesliga AES (mJA-LL-AES)</t>
  </si>
  <si>
    <t>563.6</t>
  </si>
  <si>
    <t>2,272.7</t>
  </si>
  <si>
    <t>JSG Niefern/Mühlacker</t>
  </si>
  <si>
    <t>-30.0</t>
  </si>
  <si>
    <t>HSG Bruchsal/Untergrombach</t>
  </si>
  <si>
    <t>1,745.5</t>
  </si>
  <si>
    <t>TG Neureut</t>
  </si>
  <si>
    <t>-370.0</t>
  </si>
  <si>
    <t>1,420.0</t>
  </si>
  <si>
    <t>-491.7</t>
  </si>
  <si>
    <t>875.0</t>
  </si>
  <si>
    <t>SV Langensteinbach</t>
  </si>
  <si>
    <t>-400.0</t>
  </si>
  <si>
    <t>770.0</t>
  </si>
  <si>
    <t>wJA Bezirksliga (wJA-BzL)</t>
  </si>
  <si>
    <t>180.0</t>
  </si>
  <si>
    <t>1,140.0</t>
  </si>
  <si>
    <t>270.0</t>
  </si>
  <si>
    <t>1,890.0</t>
  </si>
  <si>
    <t>-50.0</t>
  </si>
  <si>
    <t>2,290.0</t>
  </si>
  <si>
    <t>-480.0</t>
  </si>
  <si>
    <t>-880.0</t>
  </si>
  <si>
    <t>mJB Landesliga AES (mJB-LL)</t>
  </si>
  <si>
    <t>446</t>
  </si>
  <si>
    <t>1,066.7</t>
  </si>
  <si>
    <t>2,973.3</t>
  </si>
  <si>
    <t>346.7</t>
  </si>
  <si>
    <t>2,406.7</t>
  </si>
  <si>
    <t>408</t>
  </si>
  <si>
    <t>256.3</t>
  </si>
  <si>
    <t>2,550.0</t>
  </si>
  <si>
    <t>-33.3</t>
  </si>
  <si>
    <t>1,926.7</t>
  </si>
  <si>
    <t>328</t>
  </si>
  <si>
    <t>33.3</t>
  </si>
  <si>
    <t>2,186.7</t>
  </si>
  <si>
    <t>344</t>
  </si>
  <si>
    <t>415</t>
  </si>
  <si>
    <t>-443.8</t>
  </si>
  <si>
    <t>2,150.0</t>
  </si>
  <si>
    <t>327</t>
  </si>
  <si>
    <t>418</t>
  </si>
  <si>
    <t>-606.7</t>
  </si>
  <si>
    <t>2,180.0</t>
  </si>
  <si>
    <t>243</t>
  </si>
  <si>
    <t>251</t>
  </si>
  <si>
    <t>-57.1</t>
  </si>
  <si>
    <t>1,735.7</t>
  </si>
  <si>
    <t>53.3</t>
  </si>
  <si>
    <t>6.7</t>
  </si>
  <si>
    <t>1,193.3</t>
  </si>
  <si>
    <t>-525.0</t>
  </si>
  <si>
    <t>1,981.3</t>
  </si>
  <si>
    <t>mJB 1. Bezirksliga St.1 (mJB-BzL1-1)</t>
  </si>
  <si>
    <t>2,446.2</t>
  </si>
  <si>
    <t>476.9</t>
  </si>
  <si>
    <t>MTV Karlsruhe</t>
  </si>
  <si>
    <t>376.9</t>
  </si>
  <si>
    <t>2,069.2</t>
  </si>
  <si>
    <t>342</t>
  </si>
  <si>
    <t>-220.0</t>
  </si>
  <si>
    <t>2,060.0</t>
  </si>
  <si>
    <t>TV Ispringen</t>
  </si>
  <si>
    <t>-550.0</t>
  </si>
  <si>
    <t>1,714.3</t>
  </si>
  <si>
    <t>362</t>
  </si>
  <si>
    <t>-621.4</t>
  </si>
  <si>
    <t>1,964.3</t>
  </si>
  <si>
    <t>mJB 1. Bezirksliga St.2 (mJB-BzL1-2)</t>
  </si>
  <si>
    <t>TV Malsch</t>
  </si>
  <si>
    <t>276</t>
  </si>
  <si>
    <t>561.5</t>
  </si>
  <si>
    <t>2,123.1</t>
  </si>
  <si>
    <t>27.3</t>
  </si>
  <si>
    <t>1,518.2</t>
  </si>
  <si>
    <t>TV Knielingen</t>
  </si>
  <si>
    <t>233.3</t>
  </si>
  <si>
    <t>2,083.3</t>
  </si>
  <si>
    <t>Turnerschaft Mühlburg</t>
  </si>
  <si>
    <t>-91.7</t>
  </si>
  <si>
    <t>1,441.7</t>
  </si>
  <si>
    <t>TV Sulzfeld</t>
  </si>
  <si>
    <t>-433.3</t>
  </si>
  <si>
    <t>-341.7</t>
  </si>
  <si>
    <t>841.7</t>
  </si>
  <si>
    <t>HSG Walzbachtal 2</t>
  </si>
  <si>
    <t>FV Leopoldshafen</t>
  </si>
  <si>
    <t>104</t>
  </si>
  <si>
    <t>68</t>
  </si>
  <si>
    <t>109</t>
  </si>
  <si>
    <t>wJB Bezirksliga RR (wJB-BzL RR)</t>
  </si>
  <si>
    <t>850.0</t>
  </si>
  <si>
    <t>121</t>
  </si>
  <si>
    <t>883.3</t>
  </si>
  <si>
    <t>2,016.7</t>
  </si>
  <si>
    <t>48</t>
  </si>
  <si>
    <t>1,550.0</t>
  </si>
  <si>
    <t>242.9</t>
  </si>
  <si>
    <t>1,671.4</t>
  </si>
  <si>
    <t>71.4</t>
  </si>
  <si>
    <t>-357.1</t>
  </si>
  <si>
    <t>1,185.7</t>
  </si>
  <si>
    <t>75</t>
  </si>
  <si>
    <t>129</t>
  </si>
  <si>
    <t>-100.0</t>
  </si>
  <si>
    <t>1,742.9</t>
  </si>
  <si>
    <t>40</t>
  </si>
  <si>
    <t>-1,100.0</t>
  </si>
  <si>
    <t>571.4</t>
  </si>
  <si>
    <t>mJC Landesliga AES (mJC-LL-AES)</t>
  </si>
  <si>
    <t>548</t>
  </si>
  <si>
    <t>176.5</t>
  </si>
  <si>
    <t>1,117.6</t>
  </si>
  <si>
    <t>3,223.5</t>
  </si>
  <si>
    <t>507.1</t>
  </si>
  <si>
    <t>419</t>
  </si>
  <si>
    <t>2,793.3</t>
  </si>
  <si>
    <t>206.3</t>
  </si>
  <si>
    <t>1,950.0</t>
  </si>
  <si>
    <t>397</t>
  </si>
  <si>
    <t>118.8</t>
  </si>
  <si>
    <t>2,631.3</t>
  </si>
  <si>
    <t>445</t>
  </si>
  <si>
    <t>432</t>
  </si>
  <si>
    <t>86.7</t>
  </si>
  <si>
    <t>2,966.7</t>
  </si>
  <si>
    <t>343</t>
  </si>
  <si>
    <t>385</t>
  </si>
  <si>
    <t>58.8</t>
  </si>
  <si>
    <t>-247.1</t>
  </si>
  <si>
    <t>2,017.6</t>
  </si>
  <si>
    <t>42.9</t>
  </si>
  <si>
    <t>-807.1</t>
  </si>
  <si>
    <t>302</t>
  </si>
  <si>
    <t>26.7</t>
  </si>
  <si>
    <t>-413.3</t>
  </si>
  <si>
    <t>2,013.3</t>
  </si>
  <si>
    <t>293</t>
  </si>
  <si>
    <t>482</t>
  </si>
  <si>
    <t>23.5</t>
  </si>
  <si>
    <t>-1,111.8</t>
  </si>
  <si>
    <t>1,723.5</t>
  </si>
  <si>
    <t>mJC 1. Bezirksliga (mJC-BzL1)</t>
  </si>
  <si>
    <t>440</t>
  </si>
  <si>
    <t>1,146.2</t>
  </si>
  <si>
    <t>3,384.6</t>
  </si>
  <si>
    <t>158.3</t>
  </si>
  <si>
    <t>408.3</t>
  </si>
  <si>
    <t>3,058.3</t>
  </si>
  <si>
    <t>391.7</t>
  </si>
  <si>
    <t>2,941.7</t>
  </si>
  <si>
    <t>91.7</t>
  </si>
  <si>
    <t>1,966.7</t>
  </si>
  <si>
    <t>307</t>
  </si>
  <si>
    <t>-263.6</t>
  </si>
  <si>
    <t>TV Bretten</t>
  </si>
  <si>
    <t>1,333.3</t>
  </si>
  <si>
    <t>SG Stutensee-Weingarten 2</t>
  </si>
  <si>
    <t>1,775.0</t>
  </si>
  <si>
    <t>mJC 2. Bezirksl.2-2 (mJC-BzL2-2)</t>
  </si>
  <si>
    <t>2,209.1</t>
  </si>
  <si>
    <t>TV Forst 2</t>
  </si>
  <si>
    <t>792.3</t>
  </si>
  <si>
    <t>2,230.8</t>
  </si>
  <si>
    <t>-25.0</t>
  </si>
  <si>
    <t>2,208.3</t>
  </si>
  <si>
    <t>2,166.7</t>
  </si>
  <si>
    <t>TG Neureut 2</t>
  </si>
  <si>
    <t>-72.7</t>
  </si>
  <si>
    <t>990.9</t>
  </si>
  <si>
    <t>JSG Niefern/Mühlacker 2</t>
  </si>
  <si>
    <t>246</t>
  </si>
  <si>
    <t>-781.8</t>
  </si>
  <si>
    <t>1,454.5</t>
  </si>
  <si>
    <t>47</t>
  </si>
  <si>
    <t>-780.0</t>
  </si>
  <si>
    <t>470.0</t>
  </si>
  <si>
    <t>mJC 2. Bezirksl.2-1 (mJC-BzL2-1)</t>
  </si>
  <si>
    <t>933.3</t>
  </si>
  <si>
    <t>2,577.8</t>
  </si>
  <si>
    <t>TV Malsch 2</t>
  </si>
  <si>
    <t>450.0</t>
  </si>
  <si>
    <t>3,150.0</t>
  </si>
  <si>
    <t>-144.4</t>
  </si>
  <si>
    <t>1,900.0</t>
  </si>
  <si>
    <t>Post Südstadt Karlsruhe 2</t>
  </si>
  <si>
    <t>2,362.5</t>
  </si>
  <si>
    <t>SV Langensteinbach 2</t>
  </si>
  <si>
    <t>-837.5</t>
  </si>
  <si>
    <t>wJC Bezirksl.2 (wJC-BzL2)</t>
  </si>
  <si>
    <t>1,238.5</t>
  </si>
  <si>
    <t>2,523.1</t>
  </si>
  <si>
    <t>375.0</t>
  </si>
  <si>
    <t>1,708.3</t>
  </si>
  <si>
    <t>2,018.2</t>
  </si>
  <si>
    <t>218</t>
  </si>
  <si>
    <t>172.7</t>
  </si>
  <si>
    <t>1,981.8</t>
  </si>
  <si>
    <t>-746.2</t>
  </si>
  <si>
    <t>-791.7</t>
  </si>
  <si>
    <t>wJC Bezirksl.1 (wJC-BzL1)</t>
  </si>
  <si>
    <t>1,563.6</t>
  </si>
  <si>
    <t>2,627.3</t>
  </si>
  <si>
    <t>WSG Ispringen-Pforzheim</t>
  </si>
  <si>
    <t>225.0</t>
  </si>
  <si>
    <t>231</t>
  </si>
  <si>
    <t>92.3</t>
  </si>
  <si>
    <t>-107.7</t>
  </si>
  <si>
    <t>1,669.2</t>
  </si>
  <si>
    <t>84.6</t>
  </si>
  <si>
    <t>-215.4</t>
  </si>
  <si>
    <t>1,315.4</t>
  </si>
  <si>
    <t>1,041.7</t>
  </si>
  <si>
    <t>-1,061.5</t>
  </si>
  <si>
    <t>923.1</t>
  </si>
  <si>
    <t>mJD Landesliga AES (mJD-LL-AES)</t>
  </si>
  <si>
    <t>113</t>
  </si>
  <si>
    <t>733.3</t>
  </si>
  <si>
    <t>1,988.9</t>
  </si>
  <si>
    <t>-240.0</t>
  </si>
  <si>
    <t>2,240.0</t>
  </si>
  <si>
    <t>-422.2</t>
  </si>
  <si>
    <t>1,777.8</t>
  </si>
  <si>
    <t>-1,481.8</t>
  </si>
  <si>
    <t>1,309.1</t>
  </si>
  <si>
    <t>mJD 1. Bezirksliga St.1 (mJD-BzL1-1)</t>
  </si>
  <si>
    <t>1,072.7</t>
  </si>
  <si>
    <t>2,481.8</t>
  </si>
  <si>
    <t>460.0</t>
  </si>
  <si>
    <t>1,990.0</t>
  </si>
  <si>
    <t>1,650.0</t>
  </si>
  <si>
    <t>-54.5</t>
  </si>
  <si>
    <t>1,881.8</t>
  </si>
  <si>
    <t>1,570.0</t>
  </si>
  <si>
    <t>-580.0</t>
  </si>
  <si>
    <t>1,440.0</t>
  </si>
  <si>
    <t>-940.0</t>
  </si>
  <si>
    <t>mJD 1. Bezirksliga St.2 (mJD-BzL1-2)</t>
  </si>
  <si>
    <t>846.2</t>
  </si>
  <si>
    <t>2,100.0</t>
  </si>
  <si>
    <t>154.5</t>
  </si>
  <si>
    <t>2,027.3</t>
  </si>
  <si>
    <t>758.3</t>
  </si>
  <si>
    <t>2,533.3</t>
  </si>
  <si>
    <t>1,941.7</t>
  </si>
  <si>
    <t>1,557.1</t>
  </si>
  <si>
    <t>1,275.0</t>
  </si>
  <si>
    <t>-1,146.2</t>
  </si>
  <si>
    <t>907.7</t>
  </si>
  <si>
    <t>mJD 2. Bezirksliga St.1 (mJD-BzL2-1)</t>
  </si>
  <si>
    <t>663.6</t>
  </si>
  <si>
    <t>484.6</t>
  </si>
  <si>
    <t>1,723.1</t>
  </si>
  <si>
    <t>HC Neuenbürg 2000</t>
  </si>
  <si>
    <t>578.6</t>
  </si>
  <si>
    <t>1,528.6</t>
  </si>
  <si>
    <t>-44.4</t>
  </si>
  <si>
    <t>1,711.1</t>
  </si>
  <si>
    <t>-890.0</t>
  </si>
  <si>
    <t>TV Calmbach</t>
  </si>
  <si>
    <t>-918.2</t>
  </si>
  <si>
    <t>1,054.5</t>
  </si>
  <si>
    <t>-1,009.1</t>
  </si>
  <si>
    <t>1,163.6</t>
  </si>
  <si>
    <t>mJD 2. Bezirksliga St.2 (mJD-BzL2-2)</t>
  </si>
  <si>
    <t>SG Eggenstein-Leopoldshafen 2</t>
  </si>
  <si>
    <t>345.5</t>
  </si>
  <si>
    <t>1,390.9</t>
  </si>
  <si>
    <t>716.7</t>
  </si>
  <si>
    <t>1,725.0</t>
  </si>
  <si>
    <t>245.5</t>
  </si>
  <si>
    <t>1,463.6</t>
  </si>
  <si>
    <t>1,636.4</t>
  </si>
  <si>
    <t>141</t>
  </si>
  <si>
    <t>-40.0</t>
  </si>
  <si>
    <t>1,410.0</t>
  </si>
  <si>
    <t>-110.0</t>
  </si>
  <si>
    <t>790.0</t>
  </si>
  <si>
    <t>Turnerschaft Mühlburg 2</t>
  </si>
  <si>
    <t>88</t>
  </si>
  <si>
    <t>-616.7</t>
  </si>
  <si>
    <t>-972.7</t>
  </si>
  <si>
    <t>881.8</t>
  </si>
  <si>
    <t>wJD 1. Bezirksl.1-1 (wJD-BzL1-1)</t>
  </si>
  <si>
    <t>89</t>
  </si>
  <si>
    <t>340.0</t>
  </si>
  <si>
    <t>1,620.0</t>
  </si>
  <si>
    <t>1,233.3</t>
  </si>
  <si>
    <t>-254.5</t>
  </si>
  <si>
    <t>945.5</t>
  </si>
  <si>
    <t>70</t>
  </si>
  <si>
    <t>-390.9</t>
  </si>
  <si>
    <t>636.4</t>
  </si>
  <si>
    <t>-427.3</t>
  </si>
  <si>
    <t>627.3</t>
  </si>
  <si>
    <t>-845.5</t>
  </si>
  <si>
    <t>781.8</t>
  </si>
  <si>
    <t>ASG Ispringen Pforzheim</t>
  </si>
  <si>
    <t>wJA-BK-HVW</t>
  </si>
  <si>
    <t>mJC-BzOL-HHV</t>
  </si>
  <si>
    <t>Gastvereine/Verine NOT aus HVW</t>
  </si>
  <si>
    <t>wJC-BzL-HVW</t>
  </si>
  <si>
    <t>wJB-BK-HVW</t>
  </si>
  <si>
    <t>Gruppe 1</t>
  </si>
  <si>
    <t>Gruppe 3</t>
  </si>
  <si>
    <t>Gruppe 2</t>
  </si>
  <si>
    <t>Gruppe 5</t>
  </si>
  <si>
    <t>Gruppe 4</t>
  </si>
  <si>
    <t>ggf. BWOL Ausscheider 1</t>
  </si>
  <si>
    <t>ggf. BWOL Ausscheider 2</t>
  </si>
  <si>
    <t>ASG Eggenstein-Leopoldshafen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</si>
</sst>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name val="MS Sans Serif"/>
    </font>
    <font>
      <b/>
      <sz val="13"/>
      <name val="MS Sans Serif"/>
    </font>
    <font>
      <b/>
      <sz val="10"/>
      <name val="MS Sans Serif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3" borderId="0" xfId="0" applyFill="1"/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/>
    <xf numFmtId="0" fontId="9" fillId="9" borderId="0" xfId="0" applyFont="1" applyFill="1"/>
    <xf numFmtId="0" fontId="9" fillId="9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</xdr:row>
      <xdr:rowOff>22860</xdr:rowOff>
    </xdr:from>
    <xdr:to>
      <xdr:col>12</xdr:col>
      <xdr:colOff>601980</xdr:colOff>
      <xdr:row>22</xdr:row>
      <xdr:rowOff>53340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972B71C-A4B0-4D1F-A4FC-EE1BD943525E}"/>
            </a:ext>
          </a:extLst>
        </xdr:cNvPr>
        <xdr:cNvSpPr txBox="1"/>
      </xdr:nvSpPr>
      <xdr:spPr>
        <a:xfrm>
          <a:off x="762000" y="205740"/>
          <a:ext cx="9349740" cy="3870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Um eine möglichst leistungsgerechte Einteilung der Qualifikationsgruppen zu erreichen, wird eine Setzliste</a:t>
          </a:r>
          <a:r>
            <a:rPr lang="de-DE" sz="1400" baseline="0"/>
            <a:t> zur Hilfe genommen.</a:t>
          </a:r>
          <a:endParaRPr lang="de-DE" sz="1400"/>
        </a:p>
        <a:p>
          <a:r>
            <a:rPr lang="de-DE" sz="1400"/>
            <a:t>Das</a:t>
          </a:r>
          <a:r>
            <a:rPr lang="de-DE" sz="1400" baseline="0"/>
            <a:t> Ranking </a:t>
          </a:r>
          <a:r>
            <a:rPr lang="de-DE" sz="1400"/>
            <a:t>erfolgt rein nach sportlichen Kriterien, anhand der Ergebnisse der Hallenrunde 2021/22</a:t>
          </a:r>
          <a:r>
            <a:rPr lang="de-DE" sz="1400" baseline="0"/>
            <a:t> </a:t>
          </a:r>
          <a:r>
            <a:rPr lang="de-DE" sz="1400"/>
            <a:t>auf Basis eines Punktesystems, das sich aus den Ergebnissen in der Hallenrunde 2021/22 derselben Alterskategorie und der nachfolgenden Alterskategorie ergeben.</a:t>
          </a:r>
        </a:p>
        <a:p>
          <a:r>
            <a:rPr lang="de-DE" sz="1400"/>
            <a:t>Z. B. bei der männlichen A-Jugend aus den Ergebnissen der männlichen A- und B-Jugend der Saison 21/22.</a:t>
          </a:r>
        </a:p>
        <a:p>
          <a:r>
            <a:rPr lang="de-DE" sz="1400"/>
            <a:t>Die Gesamtpunktzahl ermittelt sich aus einer Basis-Punktzahl aufgrund der Spielklasse multipliziert</a:t>
          </a:r>
          <a:r>
            <a:rPr lang="de-DE" sz="1400" baseline="0"/>
            <a:t> mit dem Faktor 20</a:t>
          </a:r>
          <a:r>
            <a:rPr lang="de-DE" sz="1400"/>
            <a:t> abzüglich der erreichten Platzierung pro Alterskategorie und wird dann zusammengezählt.</a:t>
          </a:r>
        </a:p>
        <a:p>
          <a:r>
            <a:rPr lang="de-DE" sz="1400"/>
            <a:t>Der Faktor</a:t>
          </a:r>
          <a:r>
            <a:rPr lang="de-DE" sz="1400" baseline="0"/>
            <a:t> 20 wurde gewählt, um den dieses Jahr sehr unterschiedlichen Staffelgrößen Rechnung zu tragen.</a:t>
          </a:r>
          <a:endParaRPr lang="de-DE" sz="1400"/>
        </a:p>
        <a:p>
          <a:r>
            <a:rPr lang="de-DE" sz="1400"/>
            <a:t>Die Basis-Punktzahlen sind entnehmt ihr den</a:t>
          </a:r>
          <a:r>
            <a:rPr lang="de-DE" sz="1400" baseline="0"/>
            <a:t> Register "Umsetzung".</a:t>
          </a:r>
        </a:p>
        <a:p>
          <a:r>
            <a:rPr lang="de-DE" sz="1400" baseline="0"/>
            <a:t>Die Berechnung der Gesamtpunktzahlen findet ihr auf dem Register "Meldungen".</a:t>
          </a:r>
        </a:p>
        <a:p>
          <a:endParaRPr lang="de-DE" sz="1400" baseline="0"/>
        </a:p>
        <a:p>
          <a:r>
            <a:rPr lang="de-DE" sz="1400" baseline="0"/>
            <a:t>Die Gruppeneinteilung erfolgte unter folgenden Kriterien:</a:t>
          </a:r>
        </a:p>
        <a:p>
          <a:r>
            <a:rPr lang="de-DE" sz="1400" baseline="0"/>
            <a:t>1. Möglichst gleichstarkte Gruppen nach Ranking-Plätzen</a:t>
          </a:r>
        </a:p>
        <a:p>
          <a:r>
            <a:rPr lang="de-DE" sz="1400" baseline="0"/>
            <a:t>2. Ein Ausrichter pro Gruppe - hier wurde auf ein Gleichwicht zw. AES und RNT bei der Vergabe der Turniere geachtet bzgl. Schiedsrichterverfügbarkeit und darauf, dass möglichst jeder meldende Verein mindestens 1 Turnier bekommt</a:t>
          </a:r>
        </a:p>
        <a:p>
          <a:r>
            <a:rPr lang="de-DE" sz="1400" baseline="0"/>
            <a:t>3. Gleichgewicht der Bezirke AES und RNT innerhalb der Gruppen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79E4-E5C0-4358-A53F-A6CFE9F6BD39}">
  <dimension ref="A1"/>
  <sheetViews>
    <sheetView showGridLines="0" tabSelected="1" workbookViewId="0"/>
  </sheetViews>
  <sheetFormatPr baseColWidth="10" defaultColWidth="10.77734375" defaultRowHeight="14.4" x14ac:dyDescent="0.3"/>
  <sheetData/>
  <sheetProtection algorithmName="SHA-512" hashValue="JlER6PV0j2cgrwNWAzGDKgsUmFjFL1WbnCk9y3oTK7jzW7oyD2Hp8BpAUGhMgBDTFFtFKC6gQYtSJczxdG/2qg==" saltValue="ANUzQmVD/b7WcMx2Fwco7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4484-9C50-4FC3-ABEF-11B000836F03}">
  <dimension ref="A1:R777"/>
  <sheetViews>
    <sheetView workbookViewId="0">
      <pane ySplit="3" topLeftCell="A4" activePane="bottomLeft" state="frozen"/>
      <selection pane="bottomLeft"/>
    </sheetView>
  </sheetViews>
  <sheetFormatPr baseColWidth="10" defaultColWidth="10.77734375" defaultRowHeight="14.4" x14ac:dyDescent="0.3"/>
  <cols>
    <col min="1" max="1" width="42" style="11" bestFit="1" customWidth="1"/>
    <col min="2" max="2" width="13.21875" style="11" bestFit="1" customWidth="1"/>
    <col min="3" max="3" width="3.77734375" customWidth="1"/>
    <col min="4" max="4" width="24.77734375" customWidth="1"/>
    <col min="5" max="9" width="3.77734375" customWidth="1"/>
    <col min="10" max="10" width="1.77734375" customWidth="1"/>
    <col min="11" max="12" width="3.77734375" customWidth="1"/>
    <col min="13" max="13" width="1.77734375" customWidth="1"/>
    <col min="14" max="14" width="3.77734375" customWidth="1"/>
    <col min="15" max="15" width="10.77734375" customWidth="1"/>
    <col min="16" max="16" width="11.88671875" customWidth="1"/>
    <col min="17" max="17" width="10.77734375" customWidth="1"/>
    <col min="18" max="18" width="8.77734375" customWidth="1"/>
  </cols>
  <sheetData>
    <row r="1" spans="1:18" ht="15.6" x14ac:dyDescent="0.35">
      <c r="C1" s="1" t="s">
        <v>0</v>
      </c>
      <c r="R1" s="2"/>
    </row>
    <row r="2" spans="1:18" ht="16.8" x14ac:dyDescent="0.3">
      <c r="A2" s="11" t="str">
        <f t="shared" ref="A2:A65" si="0">CONCATENATE(D2,"_",LEFT(B2,3))</f>
        <v>_</v>
      </c>
      <c r="C2" s="3" t="s">
        <v>206</v>
      </c>
    </row>
    <row r="3" spans="1:18" x14ac:dyDescent="0.3">
      <c r="A3" s="11" t="str">
        <f t="shared" si="0"/>
        <v>_</v>
      </c>
      <c r="C3" s="4" t="s">
        <v>207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6" x14ac:dyDescent="0.35">
      <c r="A4" s="11" t="str">
        <f t="shared" si="0"/>
        <v>_</v>
      </c>
      <c r="C4" s="1" t="s">
        <v>208</v>
      </c>
    </row>
    <row r="5" spans="1:18" x14ac:dyDescent="0.3">
      <c r="A5" s="11" t="str">
        <f t="shared" si="0"/>
        <v>_</v>
      </c>
      <c r="E5" s="6" t="s">
        <v>1</v>
      </c>
      <c r="F5" s="6" t="s">
        <v>2</v>
      </c>
      <c r="G5" s="6" t="s">
        <v>3</v>
      </c>
      <c r="H5" s="6" t="s">
        <v>4</v>
      </c>
      <c r="J5" s="7" t="s">
        <v>5</v>
      </c>
      <c r="M5" s="7" t="s">
        <v>6</v>
      </c>
    </row>
    <row r="6" spans="1:18" x14ac:dyDescent="0.3">
      <c r="A6" s="11" t="str">
        <f t="shared" si="0"/>
        <v>TuS Schutterwald_mJA</v>
      </c>
      <c r="B6" s="11" t="s">
        <v>272</v>
      </c>
      <c r="C6" s="8" t="s">
        <v>7</v>
      </c>
      <c r="D6" t="s">
        <v>209</v>
      </c>
      <c r="E6" s="8" t="s">
        <v>9</v>
      </c>
      <c r="F6" s="8" t="s">
        <v>25</v>
      </c>
      <c r="G6" s="8" t="s">
        <v>7</v>
      </c>
      <c r="H6" s="8" t="s">
        <v>26</v>
      </c>
      <c r="I6" s="8" t="s">
        <v>65</v>
      </c>
      <c r="J6" s="9" t="s">
        <v>12</v>
      </c>
      <c r="K6" s="10" t="s">
        <v>160</v>
      </c>
      <c r="L6" s="8" t="s">
        <v>44</v>
      </c>
      <c r="M6" s="9" t="s">
        <v>12</v>
      </c>
      <c r="N6" s="10" t="s">
        <v>7</v>
      </c>
    </row>
    <row r="7" spans="1:18" x14ac:dyDescent="0.3">
      <c r="A7" s="11" t="str">
        <f t="shared" si="0"/>
        <v>SG BBM Bietigheim_mJA</v>
      </c>
      <c r="B7" s="11" t="s">
        <v>272</v>
      </c>
      <c r="C7" s="8" t="s">
        <v>10</v>
      </c>
      <c r="D7" t="s">
        <v>210</v>
      </c>
      <c r="E7" s="8" t="s">
        <v>9</v>
      </c>
      <c r="F7" s="8" t="s">
        <v>14</v>
      </c>
      <c r="G7" s="8" t="s">
        <v>26</v>
      </c>
      <c r="H7" s="8" t="s">
        <v>10</v>
      </c>
      <c r="I7" s="8" t="s">
        <v>92</v>
      </c>
      <c r="J7" s="9" t="s">
        <v>12</v>
      </c>
      <c r="K7" s="10" t="s">
        <v>120</v>
      </c>
      <c r="L7" s="8" t="s">
        <v>8</v>
      </c>
      <c r="M7" s="9" t="s">
        <v>12</v>
      </c>
      <c r="N7" s="10" t="s">
        <v>15</v>
      </c>
    </row>
    <row r="8" spans="1:18" x14ac:dyDescent="0.3">
      <c r="A8" s="11" t="str">
        <f t="shared" si="0"/>
        <v>Jugendhandball-Akademie Neuhausen-Ostfildern_mJA</v>
      </c>
      <c r="B8" s="11" t="s">
        <v>272</v>
      </c>
      <c r="C8" s="8" t="s">
        <v>19</v>
      </c>
      <c r="D8" t="s">
        <v>211</v>
      </c>
      <c r="E8" s="8" t="s">
        <v>9</v>
      </c>
      <c r="F8" s="8" t="s">
        <v>14</v>
      </c>
      <c r="G8" s="8" t="s">
        <v>26</v>
      </c>
      <c r="H8" s="8" t="s">
        <v>10</v>
      </c>
      <c r="I8" s="8" t="s">
        <v>155</v>
      </c>
      <c r="J8" s="9" t="s">
        <v>12</v>
      </c>
      <c r="K8" s="10" t="s">
        <v>65</v>
      </c>
      <c r="L8" s="8" t="s">
        <v>8</v>
      </c>
      <c r="M8" s="9" t="s">
        <v>12</v>
      </c>
      <c r="N8" s="10" t="s">
        <v>15</v>
      </c>
    </row>
    <row r="9" spans="1:18" x14ac:dyDescent="0.3">
      <c r="A9" s="11" t="str">
        <f t="shared" si="0"/>
        <v>SG Ottenheim/Altenheim_mJA</v>
      </c>
      <c r="B9" s="11" t="s">
        <v>272</v>
      </c>
      <c r="C9" s="8" t="s">
        <v>15</v>
      </c>
      <c r="D9" t="s">
        <v>212</v>
      </c>
      <c r="E9" s="8" t="s">
        <v>9</v>
      </c>
      <c r="F9" s="8" t="s">
        <v>14</v>
      </c>
      <c r="G9" s="8" t="s">
        <v>26</v>
      </c>
      <c r="H9" s="8" t="s">
        <v>10</v>
      </c>
      <c r="I9" s="8" t="s">
        <v>137</v>
      </c>
      <c r="J9" s="9" t="s">
        <v>12</v>
      </c>
      <c r="K9" s="10" t="s">
        <v>85</v>
      </c>
      <c r="L9" s="8" t="s">
        <v>8</v>
      </c>
      <c r="M9" s="9" t="s">
        <v>12</v>
      </c>
      <c r="N9" s="10" t="s">
        <v>15</v>
      </c>
    </row>
    <row r="10" spans="1:18" x14ac:dyDescent="0.3">
      <c r="A10" s="11" t="str">
        <f t="shared" si="0"/>
        <v>VfL Pfullingen_mJA</v>
      </c>
      <c r="B10" s="11" t="s">
        <v>272</v>
      </c>
      <c r="C10" s="8" t="s">
        <v>14</v>
      </c>
      <c r="D10" t="s">
        <v>213</v>
      </c>
      <c r="E10" s="8" t="s">
        <v>9</v>
      </c>
      <c r="F10" s="8" t="s">
        <v>19</v>
      </c>
      <c r="G10" s="8" t="s">
        <v>7</v>
      </c>
      <c r="H10" s="8" t="s">
        <v>19</v>
      </c>
      <c r="I10" s="8" t="s">
        <v>91</v>
      </c>
      <c r="J10" s="9" t="s">
        <v>12</v>
      </c>
      <c r="K10" s="10" t="s">
        <v>161</v>
      </c>
      <c r="L10" s="8" t="s">
        <v>9</v>
      </c>
      <c r="M10" s="9" t="s">
        <v>12</v>
      </c>
      <c r="N10" s="10" t="s">
        <v>9</v>
      </c>
    </row>
    <row r="11" spans="1:18" x14ac:dyDescent="0.3">
      <c r="A11" s="11" t="str">
        <f t="shared" si="0"/>
        <v>MTG Wangen_mJA</v>
      </c>
      <c r="B11" s="11" t="s">
        <v>272</v>
      </c>
      <c r="C11" s="8" t="s">
        <v>25</v>
      </c>
      <c r="D11" t="s">
        <v>214</v>
      </c>
      <c r="E11" s="8" t="s">
        <v>9</v>
      </c>
      <c r="F11" s="8" t="s">
        <v>10</v>
      </c>
      <c r="G11" s="8" t="s">
        <v>26</v>
      </c>
      <c r="H11" s="8" t="s">
        <v>14</v>
      </c>
      <c r="I11" s="8" t="s">
        <v>16</v>
      </c>
      <c r="J11" s="9" t="s">
        <v>12</v>
      </c>
      <c r="K11" s="10" t="s">
        <v>20</v>
      </c>
      <c r="L11" s="8" t="s">
        <v>15</v>
      </c>
      <c r="M11" s="9" t="s">
        <v>12</v>
      </c>
      <c r="N11" s="10" t="s">
        <v>8</v>
      </c>
    </row>
    <row r="12" spans="1:18" x14ac:dyDescent="0.3">
      <c r="A12" s="11" t="str">
        <f t="shared" si="0"/>
        <v>TSV Heiningen 1892_mJA</v>
      </c>
      <c r="B12" s="11" t="s">
        <v>272</v>
      </c>
      <c r="C12" s="8" t="s">
        <v>9</v>
      </c>
      <c r="D12" t="s">
        <v>215</v>
      </c>
      <c r="E12" s="8" t="s">
        <v>9</v>
      </c>
      <c r="F12" s="8" t="s">
        <v>7</v>
      </c>
      <c r="G12" s="8" t="s">
        <v>26</v>
      </c>
      <c r="H12" s="8" t="s">
        <v>25</v>
      </c>
      <c r="I12" s="8" t="s">
        <v>157</v>
      </c>
      <c r="J12" s="9" t="s">
        <v>12</v>
      </c>
      <c r="K12" s="10" t="s">
        <v>161</v>
      </c>
      <c r="L12" s="8" t="s">
        <v>10</v>
      </c>
      <c r="M12" s="9" t="s">
        <v>12</v>
      </c>
      <c r="N12" s="10" t="s">
        <v>24</v>
      </c>
    </row>
    <row r="13" spans="1:18" x14ac:dyDescent="0.3">
      <c r="A13" s="11" t="str">
        <f t="shared" si="0"/>
        <v>Handballregion Bottwar JSG_mJA</v>
      </c>
      <c r="B13" s="11" t="s">
        <v>272</v>
      </c>
      <c r="C13" s="8" t="s">
        <v>23</v>
      </c>
      <c r="D13" t="s">
        <v>216</v>
      </c>
      <c r="E13" s="8" t="s">
        <v>9</v>
      </c>
      <c r="F13" s="8" t="s">
        <v>26</v>
      </c>
      <c r="G13" s="8" t="s">
        <v>26</v>
      </c>
      <c r="H13" s="8" t="s">
        <v>9</v>
      </c>
      <c r="I13" s="8" t="s">
        <v>86</v>
      </c>
      <c r="J13" s="9" t="s">
        <v>12</v>
      </c>
      <c r="K13" s="10" t="s">
        <v>91</v>
      </c>
      <c r="L13" s="8" t="s">
        <v>26</v>
      </c>
      <c r="M13" s="9" t="s">
        <v>12</v>
      </c>
      <c r="N13" s="10" t="s">
        <v>28</v>
      </c>
    </row>
    <row r="14" spans="1:18" x14ac:dyDescent="0.3">
      <c r="A14" s="11" t="str">
        <f t="shared" si="0"/>
        <v>_</v>
      </c>
    </row>
    <row r="15" spans="1:18" ht="15.6" x14ac:dyDescent="0.35">
      <c r="A15" s="11" t="str">
        <f t="shared" si="0"/>
        <v>_</v>
      </c>
      <c r="C15" s="1" t="s">
        <v>217</v>
      </c>
    </row>
    <row r="16" spans="1:18" x14ac:dyDescent="0.3">
      <c r="A16" s="11" t="str">
        <f t="shared" si="0"/>
        <v>_</v>
      </c>
      <c r="E16" s="6" t="s">
        <v>1</v>
      </c>
      <c r="F16" s="6" t="s">
        <v>2</v>
      </c>
      <c r="G16" s="6" t="s">
        <v>3</v>
      </c>
      <c r="H16" s="6" t="s">
        <v>4</v>
      </c>
      <c r="J16" s="7" t="s">
        <v>5</v>
      </c>
      <c r="M16" s="7" t="s">
        <v>6</v>
      </c>
    </row>
    <row r="17" spans="1:14" x14ac:dyDescent="0.3">
      <c r="A17" s="11" t="str">
        <f t="shared" si="0"/>
        <v>SG Leutershausen_mJA</v>
      </c>
      <c r="B17" s="11" t="s">
        <v>273</v>
      </c>
      <c r="C17" s="8" t="s">
        <v>7</v>
      </c>
      <c r="D17" t="s">
        <v>153</v>
      </c>
      <c r="E17" s="8" t="s">
        <v>23</v>
      </c>
      <c r="F17" s="8" t="s">
        <v>9</v>
      </c>
      <c r="G17" s="8" t="s">
        <v>7</v>
      </c>
      <c r="H17" s="8" t="s">
        <v>26</v>
      </c>
      <c r="I17" s="8" t="s">
        <v>45</v>
      </c>
      <c r="J17" s="9" t="s">
        <v>12</v>
      </c>
      <c r="K17" s="10" t="s">
        <v>133</v>
      </c>
      <c r="L17" s="8" t="s">
        <v>13</v>
      </c>
      <c r="M17" s="9" t="s">
        <v>12</v>
      </c>
      <c r="N17" s="10" t="s">
        <v>7</v>
      </c>
    </row>
    <row r="18" spans="1:14" x14ac:dyDescent="0.3">
      <c r="A18" s="11" t="str">
        <f t="shared" si="0"/>
        <v>TV Plochingen_mJA</v>
      </c>
      <c r="B18" s="11" t="s">
        <v>273</v>
      </c>
      <c r="C18" s="8" t="s">
        <v>10</v>
      </c>
      <c r="D18" t="s">
        <v>218</v>
      </c>
      <c r="E18" s="8" t="s">
        <v>23</v>
      </c>
      <c r="F18" s="8" t="s">
        <v>9</v>
      </c>
      <c r="G18" s="8" t="s">
        <v>26</v>
      </c>
      <c r="H18" s="8" t="s">
        <v>7</v>
      </c>
      <c r="I18" s="8" t="s">
        <v>154</v>
      </c>
      <c r="J18" s="9" t="s">
        <v>12</v>
      </c>
      <c r="K18" s="10" t="s">
        <v>91</v>
      </c>
      <c r="L18" s="8" t="s">
        <v>28</v>
      </c>
      <c r="M18" s="9" t="s">
        <v>12</v>
      </c>
      <c r="N18" s="10" t="s">
        <v>10</v>
      </c>
    </row>
    <row r="19" spans="1:14" x14ac:dyDescent="0.3">
      <c r="A19" s="11" t="str">
        <f t="shared" si="0"/>
        <v>TSV Denkendorf_mJA</v>
      </c>
      <c r="B19" s="11" t="s">
        <v>273</v>
      </c>
      <c r="C19" s="8" t="s">
        <v>19</v>
      </c>
      <c r="D19" t="s">
        <v>219</v>
      </c>
      <c r="E19" s="8" t="s">
        <v>23</v>
      </c>
      <c r="F19" s="8" t="s">
        <v>14</v>
      </c>
      <c r="G19" s="8" t="s">
        <v>7</v>
      </c>
      <c r="H19" s="8" t="s">
        <v>10</v>
      </c>
      <c r="I19" s="8" t="s">
        <v>136</v>
      </c>
      <c r="J19" s="9" t="s">
        <v>12</v>
      </c>
      <c r="K19" s="10" t="s">
        <v>161</v>
      </c>
      <c r="L19" s="8" t="s">
        <v>17</v>
      </c>
      <c r="M19" s="9" t="s">
        <v>12</v>
      </c>
      <c r="N19" s="10" t="s">
        <v>14</v>
      </c>
    </row>
    <row r="20" spans="1:14" x14ac:dyDescent="0.3">
      <c r="A20" s="11" t="str">
        <f t="shared" si="0"/>
        <v>TGS Pforzheim_mJA</v>
      </c>
      <c r="B20" s="11" t="s">
        <v>273</v>
      </c>
      <c r="C20" s="8" t="s">
        <v>15</v>
      </c>
      <c r="D20" t="s">
        <v>77</v>
      </c>
      <c r="E20" s="8" t="s">
        <v>23</v>
      </c>
      <c r="F20" s="8" t="s">
        <v>15</v>
      </c>
      <c r="G20" s="8" t="s">
        <v>26</v>
      </c>
      <c r="H20" s="8" t="s">
        <v>15</v>
      </c>
      <c r="I20" s="8" t="s">
        <v>30</v>
      </c>
      <c r="J20" s="9" t="s">
        <v>12</v>
      </c>
      <c r="K20" s="10" t="s">
        <v>38</v>
      </c>
      <c r="L20" s="8" t="s">
        <v>23</v>
      </c>
      <c r="M20" s="9" t="s">
        <v>12</v>
      </c>
      <c r="N20" s="10" t="s">
        <v>23</v>
      </c>
    </row>
    <row r="21" spans="1:14" x14ac:dyDescent="0.3">
      <c r="A21" s="11" t="str">
        <f t="shared" si="0"/>
        <v>Team Stuttgart_mJA</v>
      </c>
      <c r="B21" s="11" t="s">
        <v>273</v>
      </c>
      <c r="C21" s="8" t="s">
        <v>14</v>
      </c>
      <c r="D21" t="s">
        <v>220</v>
      </c>
      <c r="E21" s="8" t="s">
        <v>23</v>
      </c>
      <c r="F21" s="8" t="s">
        <v>15</v>
      </c>
      <c r="G21" s="8" t="s">
        <v>26</v>
      </c>
      <c r="H21" s="8" t="s">
        <v>15</v>
      </c>
      <c r="I21" s="8" t="s">
        <v>221</v>
      </c>
      <c r="J21" s="9" t="s">
        <v>12</v>
      </c>
      <c r="K21" s="10" t="s">
        <v>139</v>
      </c>
      <c r="L21" s="8" t="s">
        <v>23</v>
      </c>
      <c r="M21" s="9" t="s">
        <v>12</v>
      </c>
      <c r="N21" s="10" t="s">
        <v>23</v>
      </c>
    </row>
    <row r="22" spans="1:14" x14ac:dyDescent="0.3">
      <c r="A22" s="11" t="str">
        <f t="shared" si="0"/>
        <v>SG JHA Baden_mJA</v>
      </c>
      <c r="B22" s="11" t="s">
        <v>273</v>
      </c>
      <c r="C22" s="8" t="s">
        <v>25</v>
      </c>
      <c r="D22" t="s">
        <v>222</v>
      </c>
      <c r="E22" s="8" t="s">
        <v>23</v>
      </c>
      <c r="F22" s="8" t="s">
        <v>19</v>
      </c>
      <c r="G22" s="8" t="s">
        <v>7</v>
      </c>
      <c r="H22" s="8" t="s">
        <v>15</v>
      </c>
      <c r="I22" s="8" t="s">
        <v>95</v>
      </c>
      <c r="J22" s="9" t="s">
        <v>12</v>
      </c>
      <c r="K22" s="10" t="s">
        <v>223</v>
      </c>
      <c r="L22" s="8" t="s">
        <v>9</v>
      </c>
      <c r="M22" s="9" t="s">
        <v>12</v>
      </c>
      <c r="N22" s="10" t="s">
        <v>18</v>
      </c>
    </row>
    <row r="23" spans="1:14" x14ac:dyDescent="0.3">
      <c r="A23" s="11" t="str">
        <f t="shared" si="0"/>
        <v>SG H2Ku Herrenberg_mJA</v>
      </c>
      <c r="B23" s="11" t="s">
        <v>273</v>
      </c>
      <c r="C23" s="8" t="s">
        <v>9</v>
      </c>
      <c r="D23" t="s">
        <v>224</v>
      </c>
      <c r="E23" s="8" t="s">
        <v>23</v>
      </c>
      <c r="F23" s="8" t="s">
        <v>10</v>
      </c>
      <c r="G23" s="8" t="s">
        <v>26</v>
      </c>
      <c r="H23" s="8" t="s">
        <v>25</v>
      </c>
      <c r="I23" s="8" t="s">
        <v>11</v>
      </c>
      <c r="J23" s="9" t="s">
        <v>12</v>
      </c>
      <c r="K23" s="10" t="s">
        <v>144</v>
      </c>
      <c r="L23" s="8" t="s">
        <v>15</v>
      </c>
      <c r="M23" s="9" t="s">
        <v>12</v>
      </c>
      <c r="N23" s="10" t="s">
        <v>24</v>
      </c>
    </row>
    <row r="24" spans="1:14" x14ac:dyDescent="0.3">
      <c r="A24" s="11" t="str">
        <f t="shared" si="0"/>
        <v>SG Köndringen/Teningen_mJA</v>
      </c>
      <c r="B24" s="11" t="s">
        <v>273</v>
      </c>
      <c r="C24" s="8" t="s">
        <v>23</v>
      </c>
      <c r="D24" t="s">
        <v>225</v>
      </c>
      <c r="E24" s="8" t="s">
        <v>23</v>
      </c>
      <c r="F24" s="8" t="s">
        <v>7</v>
      </c>
      <c r="G24" s="8" t="s">
        <v>7</v>
      </c>
      <c r="H24" s="8" t="s">
        <v>25</v>
      </c>
      <c r="I24" s="8" t="s">
        <v>27</v>
      </c>
      <c r="J24" s="9" t="s">
        <v>12</v>
      </c>
      <c r="K24" s="10" t="s">
        <v>69</v>
      </c>
      <c r="L24" s="8" t="s">
        <v>19</v>
      </c>
      <c r="M24" s="9" t="s">
        <v>12</v>
      </c>
      <c r="N24" s="10" t="s">
        <v>44</v>
      </c>
    </row>
    <row r="25" spans="1:14" x14ac:dyDescent="0.3">
      <c r="A25" s="11" t="str">
        <f t="shared" si="0"/>
        <v>HGW Hofweier_mJA</v>
      </c>
      <c r="B25" s="11" t="s">
        <v>273</v>
      </c>
      <c r="C25" s="8" t="s">
        <v>18</v>
      </c>
      <c r="D25" t="s">
        <v>226</v>
      </c>
      <c r="E25" s="8" t="s">
        <v>23</v>
      </c>
      <c r="F25" s="8" t="s">
        <v>7</v>
      </c>
      <c r="G25" s="8" t="s">
        <v>26</v>
      </c>
      <c r="H25" s="8" t="s">
        <v>9</v>
      </c>
      <c r="I25" s="8" t="s">
        <v>100</v>
      </c>
      <c r="J25" s="9" t="s">
        <v>12</v>
      </c>
      <c r="K25" s="10" t="s">
        <v>107</v>
      </c>
      <c r="L25" s="8" t="s">
        <v>10</v>
      </c>
      <c r="M25" s="9" t="s">
        <v>12</v>
      </c>
      <c r="N25" s="10" t="s">
        <v>28</v>
      </c>
    </row>
    <row r="26" spans="1:14" x14ac:dyDescent="0.3">
      <c r="A26" s="11" t="str">
        <f t="shared" si="0"/>
        <v>_</v>
      </c>
    </row>
    <row r="27" spans="1:14" ht="15.6" x14ac:dyDescent="0.35">
      <c r="A27" s="11" t="str">
        <f t="shared" si="0"/>
        <v>_</v>
      </c>
      <c r="C27" s="1" t="s">
        <v>227</v>
      </c>
    </row>
    <row r="28" spans="1:14" x14ac:dyDescent="0.3">
      <c r="A28" s="11" t="str">
        <f t="shared" si="0"/>
        <v>_</v>
      </c>
      <c r="E28" s="6" t="s">
        <v>1</v>
      </c>
      <c r="F28" s="6" t="s">
        <v>2</v>
      </c>
      <c r="G28" s="6" t="s">
        <v>3</v>
      </c>
      <c r="H28" s="6" t="s">
        <v>4</v>
      </c>
      <c r="J28" s="7" t="s">
        <v>5</v>
      </c>
      <c r="M28" s="7" t="s">
        <v>6</v>
      </c>
    </row>
    <row r="29" spans="1:14" x14ac:dyDescent="0.3">
      <c r="A29" s="11" t="str">
        <f t="shared" si="0"/>
        <v>SG Kappelwindeck/Steinbach_wJA</v>
      </c>
      <c r="B29" s="11" t="s">
        <v>274</v>
      </c>
      <c r="C29" s="8" t="s">
        <v>7</v>
      </c>
      <c r="D29" t="s">
        <v>228</v>
      </c>
      <c r="E29" s="8" t="s">
        <v>9</v>
      </c>
      <c r="F29" s="8" t="s">
        <v>25</v>
      </c>
      <c r="G29" s="8" t="s">
        <v>7</v>
      </c>
      <c r="H29" s="8" t="s">
        <v>26</v>
      </c>
      <c r="I29" s="8" t="s">
        <v>98</v>
      </c>
      <c r="J29" s="9" t="s">
        <v>12</v>
      </c>
      <c r="K29" s="10" t="s">
        <v>88</v>
      </c>
      <c r="L29" s="8" t="s">
        <v>44</v>
      </c>
      <c r="M29" s="9" t="s">
        <v>12</v>
      </c>
      <c r="N29" s="10" t="s">
        <v>7</v>
      </c>
    </row>
    <row r="30" spans="1:14" x14ac:dyDescent="0.3">
      <c r="A30" s="11" t="str">
        <f t="shared" si="0"/>
        <v>TuS Metzingen_wJA</v>
      </c>
      <c r="B30" s="11" t="s">
        <v>274</v>
      </c>
      <c r="C30" s="8" t="s">
        <v>10</v>
      </c>
      <c r="D30" t="s">
        <v>229</v>
      </c>
      <c r="E30" s="8" t="s">
        <v>9</v>
      </c>
      <c r="F30" s="8" t="s">
        <v>14</v>
      </c>
      <c r="G30" s="8" t="s">
        <v>7</v>
      </c>
      <c r="H30" s="8" t="s">
        <v>7</v>
      </c>
      <c r="I30" s="8" t="s">
        <v>103</v>
      </c>
      <c r="J30" s="9" t="s">
        <v>12</v>
      </c>
      <c r="K30" s="10" t="s">
        <v>35</v>
      </c>
      <c r="L30" s="8" t="s">
        <v>17</v>
      </c>
      <c r="M30" s="9" t="s">
        <v>12</v>
      </c>
      <c r="N30" s="10" t="s">
        <v>19</v>
      </c>
    </row>
    <row r="31" spans="1:14" x14ac:dyDescent="0.3">
      <c r="A31" s="11" t="str">
        <f t="shared" si="0"/>
        <v>SV Allensbach_wJA</v>
      </c>
      <c r="B31" s="11" t="s">
        <v>274</v>
      </c>
      <c r="C31" s="8" t="s">
        <v>19</v>
      </c>
      <c r="D31" t="s">
        <v>230</v>
      </c>
      <c r="E31" s="8" t="s">
        <v>9</v>
      </c>
      <c r="F31" s="8" t="s">
        <v>15</v>
      </c>
      <c r="G31" s="8" t="s">
        <v>26</v>
      </c>
      <c r="H31" s="8" t="s">
        <v>19</v>
      </c>
      <c r="I31" s="8" t="s">
        <v>95</v>
      </c>
      <c r="J31" s="9" t="s">
        <v>12</v>
      </c>
      <c r="K31" s="10" t="s">
        <v>223</v>
      </c>
      <c r="L31" s="8" t="s">
        <v>23</v>
      </c>
      <c r="M31" s="9" t="s">
        <v>12</v>
      </c>
      <c r="N31" s="10" t="s">
        <v>25</v>
      </c>
    </row>
    <row r="32" spans="1:14" x14ac:dyDescent="0.3">
      <c r="A32" s="11" t="str">
        <f t="shared" si="0"/>
        <v>TPSG Frisch Auf Göppingen_wJA</v>
      </c>
      <c r="B32" s="11" t="s">
        <v>274</v>
      </c>
      <c r="C32" s="8" t="s">
        <v>15</v>
      </c>
      <c r="D32" t="s">
        <v>231</v>
      </c>
      <c r="E32" s="8" t="s">
        <v>9</v>
      </c>
      <c r="F32" s="8" t="s">
        <v>15</v>
      </c>
      <c r="G32" s="8" t="s">
        <v>26</v>
      </c>
      <c r="H32" s="8" t="s">
        <v>19</v>
      </c>
      <c r="I32" s="8" t="s">
        <v>93</v>
      </c>
      <c r="J32" s="9" t="s">
        <v>12</v>
      </c>
      <c r="K32" s="10" t="s">
        <v>66</v>
      </c>
      <c r="L32" s="8" t="s">
        <v>23</v>
      </c>
      <c r="M32" s="9" t="s">
        <v>12</v>
      </c>
      <c r="N32" s="10" t="s">
        <v>25</v>
      </c>
    </row>
    <row r="33" spans="1:14" x14ac:dyDescent="0.3">
      <c r="A33" s="11" t="str">
        <f t="shared" si="0"/>
        <v>HSG Böblingen/Sindelfingen_wJA</v>
      </c>
      <c r="B33" s="11" t="s">
        <v>274</v>
      </c>
      <c r="C33" s="8" t="s">
        <v>14</v>
      </c>
      <c r="D33" t="s">
        <v>232</v>
      </c>
      <c r="E33" s="8" t="s">
        <v>9</v>
      </c>
      <c r="F33" s="8" t="s">
        <v>19</v>
      </c>
      <c r="G33" s="8" t="s">
        <v>26</v>
      </c>
      <c r="H33" s="8" t="s">
        <v>15</v>
      </c>
      <c r="I33" s="8" t="s">
        <v>119</v>
      </c>
      <c r="J33" s="9" t="s">
        <v>12</v>
      </c>
      <c r="K33" s="10" t="s">
        <v>157</v>
      </c>
      <c r="L33" s="8" t="s">
        <v>25</v>
      </c>
      <c r="M33" s="9" t="s">
        <v>12</v>
      </c>
      <c r="N33" s="10" t="s">
        <v>23</v>
      </c>
    </row>
    <row r="34" spans="1:14" x14ac:dyDescent="0.3">
      <c r="A34" s="11" t="str">
        <f t="shared" si="0"/>
        <v>HSG Freiburg_wJA</v>
      </c>
      <c r="B34" s="11" t="s">
        <v>274</v>
      </c>
      <c r="C34" s="8" t="s">
        <v>25</v>
      </c>
      <c r="D34" t="s">
        <v>233</v>
      </c>
      <c r="E34" s="8" t="s">
        <v>9</v>
      </c>
      <c r="F34" s="8" t="s">
        <v>19</v>
      </c>
      <c r="G34" s="8" t="s">
        <v>26</v>
      </c>
      <c r="H34" s="8" t="s">
        <v>15</v>
      </c>
      <c r="I34" s="8" t="s">
        <v>137</v>
      </c>
      <c r="J34" s="9" t="s">
        <v>12</v>
      </c>
      <c r="K34" s="10" t="s">
        <v>142</v>
      </c>
      <c r="L34" s="8" t="s">
        <v>25</v>
      </c>
      <c r="M34" s="9" t="s">
        <v>12</v>
      </c>
      <c r="N34" s="10" t="s">
        <v>23</v>
      </c>
    </row>
    <row r="35" spans="1:14" x14ac:dyDescent="0.3">
      <c r="A35" s="11" t="str">
        <f t="shared" si="0"/>
        <v>JSG Neckar-Kocher_wJA</v>
      </c>
      <c r="B35" s="11" t="s">
        <v>274</v>
      </c>
      <c r="C35" s="8" t="s">
        <v>9</v>
      </c>
      <c r="D35" t="s">
        <v>234</v>
      </c>
      <c r="E35" s="8" t="s">
        <v>9</v>
      </c>
      <c r="F35" s="8" t="s">
        <v>7</v>
      </c>
      <c r="G35" s="8" t="s">
        <v>26</v>
      </c>
      <c r="H35" s="8" t="s">
        <v>25</v>
      </c>
      <c r="I35" s="8" t="s">
        <v>118</v>
      </c>
      <c r="J35" s="9" t="s">
        <v>12</v>
      </c>
      <c r="K35" s="10" t="s">
        <v>117</v>
      </c>
      <c r="L35" s="8" t="s">
        <v>10</v>
      </c>
      <c r="M35" s="9" t="s">
        <v>12</v>
      </c>
      <c r="N35" s="10" t="s">
        <v>24</v>
      </c>
    </row>
    <row r="36" spans="1:14" x14ac:dyDescent="0.3">
      <c r="A36" s="11" t="str">
        <f t="shared" si="0"/>
        <v>HSG TSG Weinheim/TV Oberflockenbach_wJA</v>
      </c>
      <c r="B36" s="11" t="s">
        <v>274</v>
      </c>
      <c r="C36" s="8" t="s">
        <v>23</v>
      </c>
      <c r="D36" t="s">
        <v>138</v>
      </c>
      <c r="E36" s="8" t="s">
        <v>9</v>
      </c>
      <c r="F36" s="8" t="s">
        <v>7</v>
      </c>
      <c r="G36" s="8" t="s">
        <v>26</v>
      </c>
      <c r="H36" s="8" t="s">
        <v>25</v>
      </c>
      <c r="I36" s="8" t="s">
        <v>68</v>
      </c>
      <c r="J36" s="9" t="s">
        <v>12</v>
      </c>
      <c r="K36" s="10" t="s">
        <v>119</v>
      </c>
      <c r="L36" s="8" t="s">
        <v>10</v>
      </c>
      <c r="M36" s="9" t="s">
        <v>12</v>
      </c>
      <c r="N36" s="10" t="s">
        <v>24</v>
      </c>
    </row>
    <row r="37" spans="1:14" x14ac:dyDescent="0.3">
      <c r="A37" s="11" t="str">
        <f t="shared" si="0"/>
        <v>_</v>
      </c>
    </row>
    <row r="38" spans="1:14" ht="15.6" x14ac:dyDescent="0.35">
      <c r="A38" s="11" t="str">
        <f t="shared" si="0"/>
        <v>_</v>
      </c>
      <c r="C38" s="1" t="s">
        <v>235</v>
      </c>
    </row>
    <row r="39" spans="1:14" x14ac:dyDescent="0.3">
      <c r="A39" s="11" t="str">
        <f t="shared" si="0"/>
        <v>_</v>
      </c>
      <c r="E39" s="6" t="s">
        <v>1</v>
      </c>
      <c r="F39" s="6" t="s">
        <v>2</v>
      </c>
      <c r="G39" s="6" t="s">
        <v>3</v>
      </c>
      <c r="H39" s="6" t="s">
        <v>4</v>
      </c>
      <c r="J39" s="7" t="s">
        <v>5</v>
      </c>
      <c r="M39" s="7" t="s">
        <v>6</v>
      </c>
    </row>
    <row r="40" spans="1:14" x14ac:dyDescent="0.3">
      <c r="A40" s="11" t="str">
        <f t="shared" si="0"/>
        <v>TV Weingarten Handball_wJA</v>
      </c>
      <c r="B40" s="11" t="s">
        <v>275</v>
      </c>
      <c r="C40" s="8" t="s">
        <v>7</v>
      </c>
      <c r="D40" t="s">
        <v>236</v>
      </c>
      <c r="E40" s="8" t="s">
        <v>25</v>
      </c>
      <c r="F40" s="8" t="s">
        <v>25</v>
      </c>
      <c r="G40" s="8" t="s">
        <v>26</v>
      </c>
      <c r="H40" s="8" t="s">
        <v>26</v>
      </c>
      <c r="I40" s="8" t="s">
        <v>116</v>
      </c>
      <c r="J40" s="9" t="s">
        <v>12</v>
      </c>
      <c r="K40" s="10" t="s">
        <v>114</v>
      </c>
      <c r="L40" s="8" t="s">
        <v>24</v>
      </c>
      <c r="M40" s="9" t="s">
        <v>12</v>
      </c>
      <c r="N40" s="10" t="s">
        <v>26</v>
      </c>
    </row>
    <row r="41" spans="1:14" x14ac:dyDescent="0.3">
      <c r="A41" s="11" t="str">
        <f t="shared" si="0"/>
        <v>Rot-Weiss Neckar_wJA</v>
      </c>
      <c r="B41" s="11" t="s">
        <v>275</v>
      </c>
      <c r="C41" s="8" t="s">
        <v>10</v>
      </c>
      <c r="D41" t="s">
        <v>237</v>
      </c>
      <c r="E41" s="8" t="s">
        <v>25</v>
      </c>
      <c r="F41" s="8" t="s">
        <v>14</v>
      </c>
      <c r="G41" s="8" t="s">
        <v>26</v>
      </c>
      <c r="H41" s="8" t="s">
        <v>7</v>
      </c>
      <c r="I41" s="8" t="s">
        <v>111</v>
      </c>
      <c r="J41" s="9" t="s">
        <v>12</v>
      </c>
      <c r="K41" s="10" t="s">
        <v>78</v>
      </c>
      <c r="L41" s="8" t="s">
        <v>8</v>
      </c>
      <c r="M41" s="9" t="s">
        <v>12</v>
      </c>
      <c r="N41" s="10" t="s">
        <v>10</v>
      </c>
    </row>
    <row r="42" spans="1:14" x14ac:dyDescent="0.3">
      <c r="A42" s="11" t="str">
        <f t="shared" si="0"/>
        <v>VfL Waiblingen Handball_wJA</v>
      </c>
      <c r="B42" s="11" t="s">
        <v>275</v>
      </c>
      <c r="C42" s="8" t="s">
        <v>19</v>
      </c>
      <c r="D42" t="s">
        <v>238</v>
      </c>
      <c r="E42" s="8" t="s">
        <v>25</v>
      </c>
      <c r="F42" s="8" t="s">
        <v>19</v>
      </c>
      <c r="G42" s="8" t="s">
        <v>7</v>
      </c>
      <c r="H42" s="8" t="s">
        <v>10</v>
      </c>
      <c r="I42" s="8" t="s">
        <v>130</v>
      </c>
      <c r="J42" s="9" t="s">
        <v>12</v>
      </c>
      <c r="K42" s="10" t="s">
        <v>124</v>
      </c>
      <c r="L42" s="8" t="s">
        <v>9</v>
      </c>
      <c r="M42" s="9" t="s">
        <v>12</v>
      </c>
      <c r="N42" s="10" t="s">
        <v>14</v>
      </c>
    </row>
    <row r="43" spans="1:14" x14ac:dyDescent="0.3">
      <c r="A43" s="11" t="str">
        <f t="shared" si="0"/>
        <v>TG 88 Pforzheim_wJA</v>
      </c>
      <c r="B43" s="11" t="s">
        <v>275</v>
      </c>
      <c r="C43">
        <v>3</v>
      </c>
      <c r="D43" t="s">
        <v>110</v>
      </c>
      <c r="E43" s="8" t="s">
        <v>25</v>
      </c>
      <c r="F43" s="8" t="s">
        <v>19</v>
      </c>
      <c r="G43" s="8" t="s">
        <v>7</v>
      </c>
      <c r="H43" s="8" t="s">
        <v>10</v>
      </c>
      <c r="I43" s="8" t="s">
        <v>87</v>
      </c>
      <c r="J43" s="9" t="s">
        <v>12</v>
      </c>
      <c r="K43" s="10" t="s">
        <v>148</v>
      </c>
      <c r="L43" s="8" t="s">
        <v>9</v>
      </c>
      <c r="M43" s="9" t="s">
        <v>12</v>
      </c>
      <c r="N43" s="10" t="s">
        <v>14</v>
      </c>
    </row>
    <row r="44" spans="1:14" x14ac:dyDescent="0.3">
      <c r="A44" s="11" t="str">
        <f t="shared" si="0"/>
        <v>SV Stuttgarter Kickers_wJA</v>
      </c>
      <c r="B44" s="11" t="s">
        <v>275</v>
      </c>
      <c r="C44" s="8" t="s">
        <v>14</v>
      </c>
      <c r="D44" t="s">
        <v>239</v>
      </c>
      <c r="E44" s="8" t="s">
        <v>25</v>
      </c>
      <c r="F44" s="8" t="s">
        <v>7</v>
      </c>
      <c r="G44" s="8" t="s">
        <v>26</v>
      </c>
      <c r="H44" s="8" t="s">
        <v>14</v>
      </c>
      <c r="I44" s="8" t="s">
        <v>48</v>
      </c>
      <c r="J44" s="9" t="s">
        <v>12</v>
      </c>
      <c r="K44" s="10" t="s">
        <v>125</v>
      </c>
      <c r="L44" s="8" t="s">
        <v>10</v>
      </c>
      <c r="M44" s="9" t="s">
        <v>12</v>
      </c>
      <c r="N44" s="10" t="s">
        <v>8</v>
      </c>
    </row>
    <row r="45" spans="1:14" x14ac:dyDescent="0.3">
      <c r="A45" s="11" t="str">
        <f t="shared" si="0"/>
        <v>JSG ZEGO_wJA</v>
      </c>
      <c r="B45" s="11" t="s">
        <v>275</v>
      </c>
      <c r="C45">
        <v>5</v>
      </c>
      <c r="D45" t="s">
        <v>240</v>
      </c>
      <c r="E45" s="8" t="s">
        <v>25</v>
      </c>
      <c r="F45" s="8" t="s">
        <v>7</v>
      </c>
      <c r="G45" s="8" t="s">
        <v>26</v>
      </c>
      <c r="H45" s="8" t="s">
        <v>14</v>
      </c>
      <c r="I45" s="8" t="s">
        <v>135</v>
      </c>
      <c r="J45" s="9" t="s">
        <v>12</v>
      </c>
      <c r="K45" s="10" t="s">
        <v>149</v>
      </c>
      <c r="L45" s="8" t="s">
        <v>10</v>
      </c>
      <c r="M45" s="9" t="s">
        <v>12</v>
      </c>
      <c r="N45" s="10" t="s">
        <v>8</v>
      </c>
    </row>
    <row r="46" spans="1:14" x14ac:dyDescent="0.3">
      <c r="A46" s="11" t="str">
        <f t="shared" si="0"/>
        <v>HSG Winzingen-Wißgoldingen-Donzdorf_wJA</v>
      </c>
      <c r="B46" s="11" t="s">
        <v>275</v>
      </c>
      <c r="C46" s="8" t="s">
        <v>9</v>
      </c>
      <c r="D46" t="s">
        <v>241</v>
      </c>
      <c r="E46" s="8" t="s">
        <v>25</v>
      </c>
      <c r="F46" s="8" t="s">
        <v>26</v>
      </c>
      <c r="G46" s="8" t="s">
        <v>26</v>
      </c>
      <c r="H46" s="8" t="s">
        <v>25</v>
      </c>
      <c r="I46" s="8" t="s">
        <v>114</v>
      </c>
      <c r="J46" s="9" t="s">
        <v>12</v>
      </c>
      <c r="K46" s="10" t="s">
        <v>34</v>
      </c>
      <c r="L46" s="8" t="s">
        <v>26</v>
      </c>
      <c r="M46" s="9" t="s">
        <v>12</v>
      </c>
      <c r="N46" s="10" t="s">
        <v>24</v>
      </c>
    </row>
    <row r="47" spans="1:14" x14ac:dyDescent="0.3">
      <c r="A47" s="11" t="str">
        <f t="shared" si="0"/>
        <v>_</v>
      </c>
    </row>
    <row r="48" spans="1:14" ht="15.6" x14ac:dyDescent="0.35">
      <c r="A48" s="11" t="str">
        <f t="shared" si="0"/>
        <v>_</v>
      </c>
      <c r="C48" s="1" t="s">
        <v>242</v>
      </c>
    </row>
    <row r="49" spans="1:14" x14ac:dyDescent="0.3">
      <c r="A49" s="11" t="str">
        <f t="shared" si="0"/>
        <v>_</v>
      </c>
      <c r="E49" s="6" t="s">
        <v>1</v>
      </c>
      <c r="F49" s="6" t="s">
        <v>2</v>
      </c>
      <c r="G49" s="6" t="s">
        <v>3</v>
      </c>
      <c r="H49" s="6" t="s">
        <v>4</v>
      </c>
      <c r="J49" s="7" t="s">
        <v>5</v>
      </c>
      <c r="M49" s="7" t="s">
        <v>6</v>
      </c>
    </row>
    <row r="50" spans="1:14" x14ac:dyDescent="0.3">
      <c r="A50" s="11" t="str">
        <f t="shared" si="0"/>
        <v>TPSG Frisch Auf Göppingen_mJB</v>
      </c>
      <c r="B50" s="11" t="s">
        <v>276</v>
      </c>
      <c r="C50" s="8" t="s">
        <v>7</v>
      </c>
      <c r="D50" t="s">
        <v>231</v>
      </c>
      <c r="E50" s="8" t="s">
        <v>9</v>
      </c>
      <c r="F50" s="8" t="s">
        <v>9</v>
      </c>
      <c r="G50" s="8" t="s">
        <v>26</v>
      </c>
      <c r="H50" s="8" t="s">
        <v>26</v>
      </c>
      <c r="I50" s="8" t="s">
        <v>120</v>
      </c>
      <c r="J50" s="9" t="s">
        <v>12</v>
      </c>
      <c r="K50" s="10" t="s">
        <v>59</v>
      </c>
      <c r="L50" s="8" t="s">
        <v>28</v>
      </c>
      <c r="M50" s="9" t="s">
        <v>12</v>
      </c>
      <c r="N50" s="10" t="s">
        <v>26</v>
      </c>
    </row>
    <row r="51" spans="1:14" x14ac:dyDescent="0.3">
      <c r="A51" s="11" t="str">
        <f t="shared" si="0"/>
        <v>Rhein-Neckar Löwen_mJB</v>
      </c>
      <c r="B51" s="11" t="s">
        <v>276</v>
      </c>
      <c r="C51" s="8" t="s">
        <v>10</v>
      </c>
      <c r="D51" t="s">
        <v>46</v>
      </c>
      <c r="E51" s="8" t="s">
        <v>9</v>
      </c>
      <c r="F51" s="8" t="s">
        <v>25</v>
      </c>
      <c r="G51" s="8" t="s">
        <v>26</v>
      </c>
      <c r="H51" s="8" t="s">
        <v>7</v>
      </c>
      <c r="I51" s="8" t="s">
        <v>31</v>
      </c>
      <c r="J51" s="9" t="s">
        <v>12</v>
      </c>
      <c r="K51" s="10" t="s">
        <v>122</v>
      </c>
      <c r="L51" s="8" t="s">
        <v>24</v>
      </c>
      <c r="M51" s="9" t="s">
        <v>12</v>
      </c>
      <c r="N51" s="10" t="s">
        <v>10</v>
      </c>
    </row>
    <row r="52" spans="1:14" x14ac:dyDescent="0.3">
      <c r="A52" s="11" t="str">
        <f t="shared" si="0"/>
        <v>TSV Alemannia Freiburg-Zähringen_mJB</v>
      </c>
      <c r="B52" s="11" t="s">
        <v>276</v>
      </c>
      <c r="C52" s="8" t="s">
        <v>19</v>
      </c>
      <c r="D52" t="s">
        <v>243</v>
      </c>
      <c r="E52" s="8" t="s">
        <v>9</v>
      </c>
      <c r="F52" s="8" t="s">
        <v>15</v>
      </c>
      <c r="G52" s="8" t="s">
        <v>26</v>
      </c>
      <c r="H52" s="8" t="s">
        <v>19</v>
      </c>
      <c r="I52" s="8" t="s">
        <v>157</v>
      </c>
      <c r="J52" s="9" t="s">
        <v>12</v>
      </c>
      <c r="K52" s="10" t="s">
        <v>140</v>
      </c>
      <c r="L52" s="8" t="s">
        <v>23</v>
      </c>
      <c r="M52" s="9" t="s">
        <v>12</v>
      </c>
      <c r="N52" s="10" t="s">
        <v>25</v>
      </c>
    </row>
    <row r="53" spans="1:14" x14ac:dyDescent="0.3">
      <c r="A53" s="11" t="str">
        <f t="shared" si="0"/>
        <v>Jugendhandball-Akademie Neuhausen-Ostfildern_mJB</v>
      </c>
      <c r="B53" s="11" t="s">
        <v>276</v>
      </c>
      <c r="C53" s="8" t="s">
        <v>15</v>
      </c>
      <c r="D53" t="s">
        <v>211</v>
      </c>
      <c r="E53" s="8" t="s">
        <v>9</v>
      </c>
      <c r="F53" s="8" t="s">
        <v>15</v>
      </c>
      <c r="G53" s="8" t="s">
        <v>26</v>
      </c>
      <c r="H53" s="8" t="s">
        <v>19</v>
      </c>
      <c r="I53" s="8" t="s">
        <v>120</v>
      </c>
      <c r="J53" s="9" t="s">
        <v>12</v>
      </c>
      <c r="K53" s="10" t="s">
        <v>132</v>
      </c>
      <c r="L53" s="8" t="s">
        <v>23</v>
      </c>
      <c r="M53" s="9" t="s">
        <v>12</v>
      </c>
      <c r="N53" s="10" t="s">
        <v>25</v>
      </c>
    </row>
    <row r="54" spans="1:14" x14ac:dyDescent="0.3">
      <c r="A54" s="11" t="str">
        <f t="shared" si="0"/>
        <v>JSG Balingen-Weilstetten_mJB</v>
      </c>
      <c r="B54" s="11" t="s">
        <v>276</v>
      </c>
      <c r="C54" s="8" t="s">
        <v>14</v>
      </c>
      <c r="D54" t="s">
        <v>244</v>
      </c>
      <c r="E54" s="8" t="s">
        <v>9</v>
      </c>
      <c r="F54" s="8" t="s">
        <v>19</v>
      </c>
      <c r="G54" s="8" t="s">
        <v>26</v>
      </c>
      <c r="H54" s="8" t="s">
        <v>15</v>
      </c>
      <c r="I54" s="8" t="s">
        <v>119</v>
      </c>
      <c r="J54" s="9" t="s">
        <v>12</v>
      </c>
      <c r="K54" s="10" t="s">
        <v>87</v>
      </c>
      <c r="L54" s="8" t="s">
        <v>25</v>
      </c>
      <c r="M54" s="9" t="s">
        <v>12</v>
      </c>
      <c r="N54" s="10" t="s">
        <v>23</v>
      </c>
    </row>
    <row r="55" spans="1:14" x14ac:dyDescent="0.3">
      <c r="A55" s="11" t="str">
        <f t="shared" si="0"/>
        <v>SG Pforzheim/Eutingen_mJB</v>
      </c>
      <c r="B55" s="11" t="s">
        <v>276</v>
      </c>
      <c r="C55" s="8" t="s">
        <v>25</v>
      </c>
      <c r="D55" t="s">
        <v>94</v>
      </c>
      <c r="E55" s="8" t="s">
        <v>9</v>
      </c>
      <c r="F55" s="8" t="s">
        <v>7</v>
      </c>
      <c r="G55" s="8" t="s">
        <v>7</v>
      </c>
      <c r="H55" s="8" t="s">
        <v>14</v>
      </c>
      <c r="I55" s="8" t="s">
        <v>245</v>
      </c>
      <c r="J55" s="9" t="s">
        <v>12</v>
      </c>
      <c r="K55" s="10" t="s">
        <v>90</v>
      </c>
      <c r="L55" s="8" t="s">
        <v>19</v>
      </c>
      <c r="M55" s="9" t="s">
        <v>12</v>
      </c>
      <c r="N55" s="10" t="s">
        <v>17</v>
      </c>
    </row>
    <row r="56" spans="1:14" x14ac:dyDescent="0.3">
      <c r="A56" s="11" t="str">
        <f t="shared" si="0"/>
        <v>SG BBM Bietigheim_mJB</v>
      </c>
      <c r="B56" s="11" t="s">
        <v>276</v>
      </c>
      <c r="C56">
        <v>6</v>
      </c>
      <c r="D56" t="s">
        <v>210</v>
      </c>
      <c r="E56" s="8" t="s">
        <v>9</v>
      </c>
      <c r="F56" s="8" t="s">
        <v>7</v>
      </c>
      <c r="G56" s="8" t="s">
        <v>7</v>
      </c>
      <c r="H56" s="8" t="s">
        <v>14</v>
      </c>
      <c r="I56" s="8" t="s">
        <v>160</v>
      </c>
      <c r="J56" s="9" t="s">
        <v>12</v>
      </c>
      <c r="K56" s="10" t="s">
        <v>41</v>
      </c>
      <c r="L56" s="8" t="s">
        <v>19</v>
      </c>
      <c r="M56" s="9" t="s">
        <v>12</v>
      </c>
      <c r="N56" s="10" t="s">
        <v>17</v>
      </c>
    </row>
    <row r="57" spans="1:14" x14ac:dyDescent="0.3">
      <c r="A57" s="11" t="str">
        <f t="shared" si="0"/>
        <v>HG Oftersheim/Schwetzingen_mJB</v>
      </c>
      <c r="B57" s="11" t="s">
        <v>276</v>
      </c>
      <c r="C57" s="8" t="s">
        <v>23</v>
      </c>
      <c r="D57" t="s">
        <v>21</v>
      </c>
      <c r="E57" s="8" t="s">
        <v>9</v>
      </c>
      <c r="F57" s="8" t="s">
        <v>7</v>
      </c>
      <c r="G57" s="8" t="s">
        <v>26</v>
      </c>
      <c r="H57" s="8" t="s">
        <v>25</v>
      </c>
      <c r="I57" s="8" t="s">
        <v>148</v>
      </c>
      <c r="J57" s="9" t="s">
        <v>12</v>
      </c>
      <c r="K57" s="10" t="s">
        <v>22</v>
      </c>
      <c r="L57" s="8" t="s">
        <v>10</v>
      </c>
      <c r="M57" s="9" t="s">
        <v>12</v>
      </c>
      <c r="N57" s="10" t="s">
        <v>24</v>
      </c>
    </row>
    <row r="58" spans="1:14" x14ac:dyDescent="0.3">
      <c r="A58" s="11" t="str">
        <f t="shared" si="0"/>
        <v>_</v>
      </c>
    </row>
    <row r="59" spans="1:14" ht="15.6" x14ac:dyDescent="0.35">
      <c r="A59" s="11" t="str">
        <f t="shared" si="0"/>
        <v>_</v>
      </c>
      <c r="C59" s="1" t="s">
        <v>246</v>
      </c>
    </row>
    <row r="60" spans="1:14" x14ac:dyDescent="0.3">
      <c r="A60" s="11" t="str">
        <f t="shared" si="0"/>
        <v>_</v>
      </c>
      <c r="E60" s="6" t="s">
        <v>1</v>
      </c>
      <c r="F60" s="6" t="s">
        <v>2</v>
      </c>
      <c r="G60" s="6" t="s">
        <v>3</v>
      </c>
      <c r="H60" s="6" t="s">
        <v>4</v>
      </c>
      <c r="J60" s="7" t="s">
        <v>5</v>
      </c>
      <c r="M60" s="7" t="s">
        <v>6</v>
      </c>
    </row>
    <row r="61" spans="1:14" x14ac:dyDescent="0.3">
      <c r="A61" s="11" t="str">
        <f t="shared" si="0"/>
        <v>TV Bittenfeld 1898_mJB</v>
      </c>
      <c r="B61" s="11" t="s">
        <v>277</v>
      </c>
      <c r="C61" s="8" t="s">
        <v>7</v>
      </c>
      <c r="D61" t="s">
        <v>247</v>
      </c>
      <c r="E61" s="8" t="s">
        <v>23</v>
      </c>
      <c r="F61" s="8" t="s">
        <v>9</v>
      </c>
      <c r="G61" s="8" t="s">
        <v>26</v>
      </c>
      <c r="H61" s="8" t="s">
        <v>7</v>
      </c>
      <c r="I61" s="8" t="s">
        <v>155</v>
      </c>
      <c r="J61" s="9" t="s">
        <v>12</v>
      </c>
      <c r="K61" s="10" t="s">
        <v>130</v>
      </c>
      <c r="L61" s="8" t="s">
        <v>28</v>
      </c>
      <c r="M61" s="9" t="s">
        <v>12</v>
      </c>
      <c r="N61" s="10" t="s">
        <v>10</v>
      </c>
    </row>
    <row r="62" spans="1:14" x14ac:dyDescent="0.3">
      <c r="A62" s="11" t="str">
        <f t="shared" si="0"/>
        <v>HSG Konstanz_mJB</v>
      </c>
      <c r="B62" s="11" t="s">
        <v>277</v>
      </c>
      <c r="C62" s="8" t="s">
        <v>10</v>
      </c>
      <c r="D62" t="s">
        <v>248</v>
      </c>
      <c r="E62" s="8" t="s">
        <v>23</v>
      </c>
      <c r="F62" s="8" t="s">
        <v>9</v>
      </c>
      <c r="G62" s="8" t="s">
        <v>26</v>
      </c>
      <c r="H62" s="8" t="s">
        <v>7</v>
      </c>
      <c r="I62" s="8" t="s">
        <v>155</v>
      </c>
      <c r="J62" s="9" t="s">
        <v>12</v>
      </c>
      <c r="K62" s="10" t="s">
        <v>121</v>
      </c>
      <c r="L62" s="8" t="s">
        <v>28</v>
      </c>
      <c r="M62" s="9" t="s">
        <v>12</v>
      </c>
      <c r="N62" s="10" t="s">
        <v>10</v>
      </c>
    </row>
    <row r="63" spans="1:14" x14ac:dyDescent="0.3">
      <c r="A63" s="11" t="str">
        <f t="shared" si="0"/>
        <v>HSC Schmiden/Oeffingen 2004_mJB</v>
      </c>
      <c r="B63" s="11" t="s">
        <v>277</v>
      </c>
      <c r="C63" s="8" t="s">
        <v>19</v>
      </c>
      <c r="D63" t="s">
        <v>249</v>
      </c>
      <c r="E63" s="8" t="s">
        <v>23</v>
      </c>
      <c r="F63" s="8" t="s">
        <v>9</v>
      </c>
      <c r="G63" s="8" t="s">
        <v>26</v>
      </c>
      <c r="H63" s="8" t="s">
        <v>7</v>
      </c>
      <c r="I63" s="8" t="s">
        <v>66</v>
      </c>
      <c r="J63" s="9" t="s">
        <v>12</v>
      </c>
      <c r="K63" s="10" t="s">
        <v>151</v>
      </c>
      <c r="L63" s="8" t="s">
        <v>28</v>
      </c>
      <c r="M63" s="9" t="s">
        <v>12</v>
      </c>
      <c r="N63" s="10" t="s">
        <v>10</v>
      </c>
    </row>
    <row r="64" spans="1:14" x14ac:dyDescent="0.3">
      <c r="A64" s="11" t="str">
        <f t="shared" si="0"/>
        <v>HSG Böblingen/Sindelfingen_mJB</v>
      </c>
      <c r="B64" s="11" t="s">
        <v>277</v>
      </c>
      <c r="C64" s="8" t="s">
        <v>15</v>
      </c>
      <c r="D64" t="s">
        <v>232</v>
      </c>
      <c r="E64" s="8" t="s">
        <v>23</v>
      </c>
      <c r="F64" s="8" t="s">
        <v>15</v>
      </c>
      <c r="G64" s="8" t="s">
        <v>26</v>
      </c>
      <c r="H64" s="8" t="s">
        <v>15</v>
      </c>
      <c r="I64" s="8" t="s">
        <v>123</v>
      </c>
      <c r="J64" s="9" t="s">
        <v>12</v>
      </c>
      <c r="K64" s="10" t="s">
        <v>111</v>
      </c>
      <c r="L64" s="8" t="s">
        <v>23</v>
      </c>
      <c r="M64" s="9" t="s">
        <v>12</v>
      </c>
      <c r="N64" s="10" t="s">
        <v>23</v>
      </c>
    </row>
    <row r="65" spans="1:14" x14ac:dyDescent="0.3">
      <c r="A65" s="11" t="str">
        <f t="shared" si="0"/>
        <v>MTG Wangen_mJB</v>
      </c>
      <c r="B65" s="11" t="s">
        <v>277</v>
      </c>
      <c r="C65" s="8" t="s">
        <v>14</v>
      </c>
      <c r="D65" t="s">
        <v>214</v>
      </c>
      <c r="E65" s="8" t="s">
        <v>23</v>
      </c>
      <c r="F65" s="8" t="s">
        <v>19</v>
      </c>
      <c r="G65" s="8" t="s">
        <v>7</v>
      </c>
      <c r="H65" s="8" t="s">
        <v>15</v>
      </c>
      <c r="I65" s="8" t="s">
        <v>150</v>
      </c>
      <c r="J65" s="9" t="s">
        <v>12</v>
      </c>
      <c r="K65" s="10" t="s">
        <v>150</v>
      </c>
      <c r="L65" s="8" t="s">
        <v>9</v>
      </c>
      <c r="M65" s="9" t="s">
        <v>12</v>
      </c>
      <c r="N65" s="10" t="s">
        <v>18</v>
      </c>
    </row>
    <row r="66" spans="1:14" x14ac:dyDescent="0.3">
      <c r="A66" s="11" t="str">
        <f t="shared" ref="A66:A129" si="1">CONCATENATE(D66,"_",LEFT(B66,3))</f>
        <v>HB Ludwigsburg_mJB</v>
      </c>
      <c r="B66" s="11" t="s">
        <v>277</v>
      </c>
      <c r="C66" s="8" t="s">
        <v>25</v>
      </c>
      <c r="D66" t="s">
        <v>250</v>
      </c>
      <c r="E66" s="8" t="s">
        <v>23</v>
      </c>
      <c r="F66" s="8" t="s">
        <v>10</v>
      </c>
      <c r="G66" s="8" t="s">
        <v>7</v>
      </c>
      <c r="H66" s="8" t="s">
        <v>14</v>
      </c>
      <c r="I66" s="8" t="s">
        <v>126</v>
      </c>
      <c r="J66" s="9" t="s">
        <v>12</v>
      </c>
      <c r="K66" s="10" t="s">
        <v>134</v>
      </c>
      <c r="L66" s="8" t="s">
        <v>14</v>
      </c>
      <c r="M66" s="9" t="s">
        <v>12</v>
      </c>
      <c r="N66" s="10" t="s">
        <v>17</v>
      </c>
    </row>
    <row r="67" spans="1:14" x14ac:dyDescent="0.3">
      <c r="A67" s="11" t="str">
        <f t="shared" si="1"/>
        <v>Team Stuttgart_mJB</v>
      </c>
      <c r="B67" s="11" t="s">
        <v>277</v>
      </c>
      <c r="C67" s="8" t="s">
        <v>9</v>
      </c>
      <c r="D67" t="s">
        <v>220</v>
      </c>
      <c r="E67" s="8" t="s">
        <v>23</v>
      </c>
      <c r="F67" s="8" t="s">
        <v>10</v>
      </c>
      <c r="G67" s="8" t="s">
        <v>7</v>
      </c>
      <c r="H67" s="8" t="s">
        <v>14</v>
      </c>
      <c r="I67" s="8" t="s">
        <v>108</v>
      </c>
      <c r="J67" s="9" t="s">
        <v>12</v>
      </c>
      <c r="K67" s="10" t="s">
        <v>128</v>
      </c>
      <c r="L67" s="8" t="s">
        <v>14</v>
      </c>
      <c r="M67" s="9" t="s">
        <v>12</v>
      </c>
      <c r="N67" s="10" t="s">
        <v>17</v>
      </c>
    </row>
    <row r="68" spans="1:14" x14ac:dyDescent="0.3">
      <c r="A68" s="11" t="str">
        <f t="shared" si="1"/>
        <v>TV Plochingen_mJB</v>
      </c>
      <c r="B68" s="11" t="s">
        <v>277</v>
      </c>
      <c r="C68" s="8" t="s">
        <v>23</v>
      </c>
      <c r="D68" t="s">
        <v>218</v>
      </c>
      <c r="E68" s="8" t="s">
        <v>23</v>
      </c>
      <c r="F68" s="8" t="s">
        <v>7</v>
      </c>
      <c r="G68" s="8" t="s">
        <v>7</v>
      </c>
      <c r="H68" s="8" t="s">
        <v>25</v>
      </c>
      <c r="I68" s="8" t="s">
        <v>113</v>
      </c>
      <c r="J68" s="9" t="s">
        <v>12</v>
      </c>
      <c r="K68" s="10" t="s">
        <v>108</v>
      </c>
      <c r="L68" s="8" t="s">
        <v>19</v>
      </c>
      <c r="M68" s="9" t="s">
        <v>12</v>
      </c>
      <c r="N68" s="10" t="s">
        <v>44</v>
      </c>
    </row>
    <row r="69" spans="1:14" x14ac:dyDescent="0.3">
      <c r="A69" s="11" t="str">
        <f t="shared" si="1"/>
        <v>SV Salamander Kornwestheim 1894_mJB</v>
      </c>
      <c r="B69" s="11" t="s">
        <v>277</v>
      </c>
      <c r="C69" s="8" t="s">
        <v>18</v>
      </c>
      <c r="D69" t="s">
        <v>251</v>
      </c>
      <c r="E69" s="8" t="s">
        <v>23</v>
      </c>
      <c r="F69" s="8" t="s">
        <v>7</v>
      </c>
      <c r="G69" s="8" t="s">
        <v>26</v>
      </c>
      <c r="H69" s="8" t="s">
        <v>9</v>
      </c>
      <c r="I69" s="8" t="s">
        <v>140</v>
      </c>
      <c r="J69" s="9" t="s">
        <v>12</v>
      </c>
      <c r="K69" s="10" t="s">
        <v>42</v>
      </c>
      <c r="L69" s="8" t="s">
        <v>10</v>
      </c>
      <c r="M69" s="9" t="s">
        <v>12</v>
      </c>
      <c r="N69" s="10" t="s">
        <v>28</v>
      </c>
    </row>
    <row r="70" spans="1:14" x14ac:dyDescent="0.3">
      <c r="A70" s="11" t="str">
        <f t="shared" si="1"/>
        <v>_</v>
      </c>
    </row>
    <row r="71" spans="1:14" ht="15.6" x14ac:dyDescent="0.35">
      <c r="A71" s="11" t="str">
        <f t="shared" si="1"/>
        <v>_</v>
      </c>
      <c r="C71" s="1" t="s">
        <v>252</v>
      </c>
    </row>
    <row r="72" spans="1:14" x14ac:dyDescent="0.3">
      <c r="A72" s="11" t="str">
        <f t="shared" si="1"/>
        <v>_</v>
      </c>
      <c r="E72" s="6" t="s">
        <v>1</v>
      </c>
      <c r="F72" s="6" t="s">
        <v>2</v>
      </c>
      <c r="G72" s="6" t="s">
        <v>3</v>
      </c>
      <c r="H72" s="6" t="s">
        <v>4</v>
      </c>
      <c r="J72" s="7" t="s">
        <v>5</v>
      </c>
      <c r="M72" s="7" t="s">
        <v>6</v>
      </c>
    </row>
    <row r="73" spans="1:14" x14ac:dyDescent="0.3">
      <c r="A73" s="11" t="str">
        <f t="shared" si="1"/>
        <v>TSV Rintheim_mJB</v>
      </c>
      <c r="B73" s="11" t="s">
        <v>277</v>
      </c>
      <c r="C73" s="8" t="s">
        <v>7</v>
      </c>
      <c r="D73" t="s">
        <v>29</v>
      </c>
      <c r="E73" s="8" t="s">
        <v>23</v>
      </c>
      <c r="F73" s="8" t="s">
        <v>23</v>
      </c>
      <c r="G73" s="8" t="s">
        <v>26</v>
      </c>
      <c r="H73" s="8" t="s">
        <v>26</v>
      </c>
      <c r="I73" s="8" t="s">
        <v>253</v>
      </c>
      <c r="J73" s="9" t="s">
        <v>12</v>
      </c>
      <c r="K73" s="10" t="s">
        <v>245</v>
      </c>
      <c r="L73" s="8" t="s">
        <v>32</v>
      </c>
      <c r="M73" s="9" t="s">
        <v>12</v>
      </c>
      <c r="N73" s="10" t="s">
        <v>26</v>
      </c>
    </row>
    <row r="74" spans="1:14" x14ac:dyDescent="0.3">
      <c r="A74" s="11" t="str">
        <f t="shared" si="1"/>
        <v>SG JHA Baden_mJB</v>
      </c>
      <c r="B74" s="11" t="s">
        <v>277</v>
      </c>
      <c r="C74" s="8" t="s">
        <v>10</v>
      </c>
      <c r="D74" t="s">
        <v>222</v>
      </c>
      <c r="E74" s="8" t="s">
        <v>23</v>
      </c>
      <c r="F74" s="8" t="s">
        <v>9</v>
      </c>
      <c r="G74" s="8" t="s">
        <v>26</v>
      </c>
      <c r="H74" s="8" t="s">
        <v>7</v>
      </c>
      <c r="I74" s="8" t="s">
        <v>55</v>
      </c>
      <c r="J74" s="9" t="s">
        <v>12</v>
      </c>
      <c r="K74" s="10" t="s">
        <v>65</v>
      </c>
      <c r="L74" s="8" t="s">
        <v>28</v>
      </c>
      <c r="M74" s="9" t="s">
        <v>12</v>
      </c>
      <c r="N74" s="10" t="s">
        <v>10</v>
      </c>
    </row>
    <row r="75" spans="1:14" x14ac:dyDescent="0.3">
      <c r="A75" s="11" t="str">
        <f t="shared" si="1"/>
        <v>SG Leutershausen_mJB</v>
      </c>
      <c r="B75" s="11" t="s">
        <v>277</v>
      </c>
      <c r="C75" s="8" t="s">
        <v>19</v>
      </c>
      <c r="D75" t="s">
        <v>153</v>
      </c>
      <c r="E75" s="8" t="s">
        <v>23</v>
      </c>
      <c r="F75" s="8" t="s">
        <v>25</v>
      </c>
      <c r="G75" s="8" t="s">
        <v>26</v>
      </c>
      <c r="H75" s="8" t="s">
        <v>10</v>
      </c>
      <c r="I75" s="8" t="s">
        <v>27</v>
      </c>
      <c r="J75" s="9" t="s">
        <v>12</v>
      </c>
      <c r="K75" s="10" t="s">
        <v>120</v>
      </c>
      <c r="L75" s="8" t="s">
        <v>24</v>
      </c>
      <c r="M75" s="9" t="s">
        <v>12</v>
      </c>
      <c r="N75" s="10" t="s">
        <v>15</v>
      </c>
    </row>
    <row r="76" spans="1:14" x14ac:dyDescent="0.3">
      <c r="A76" s="11" t="str">
        <f t="shared" si="1"/>
        <v>TuS Schutterwald_mJB</v>
      </c>
      <c r="B76" s="11" t="s">
        <v>277</v>
      </c>
      <c r="C76" s="8" t="s">
        <v>15</v>
      </c>
      <c r="D76" t="s">
        <v>209</v>
      </c>
      <c r="E76" s="8" t="s">
        <v>23</v>
      </c>
      <c r="F76" s="8" t="s">
        <v>15</v>
      </c>
      <c r="G76" s="8" t="s">
        <v>7</v>
      </c>
      <c r="H76" s="8" t="s">
        <v>19</v>
      </c>
      <c r="I76" s="8" t="s">
        <v>41</v>
      </c>
      <c r="J76" s="9" t="s">
        <v>12</v>
      </c>
      <c r="K76" s="10" t="s">
        <v>150</v>
      </c>
      <c r="L76" s="8" t="s">
        <v>18</v>
      </c>
      <c r="M76" s="9" t="s">
        <v>12</v>
      </c>
      <c r="N76" s="10" t="s">
        <v>9</v>
      </c>
    </row>
    <row r="77" spans="1:14" x14ac:dyDescent="0.3">
      <c r="A77" s="11" t="str">
        <f t="shared" si="1"/>
        <v>HSG Hanauerland_mJB</v>
      </c>
      <c r="B77" s="11" t="s">
        <v>277</v>
      </c>
      <c r="C77" s="8" t="s">
        <v>14</v>
      </c>
      <c r="D77" t="s">
        <v>254</v>
      </c>
      <c r="E77" s="8" t="s">
        <v>23</v>
      </c>
      <c r="F77" s="8" t="s">
        <v>19</v>
      </c>
      <c r="G77" s="8" t="s">
        <v>10</v>
      </c>
      <c r="H77" s="8" t="s">
        <v>19</v>
      </c>
      <c r="I77" s="8" t="s">
        <v>142</v>
      </c>
      <c r="J77" s="9" t="s">
        <v>12</v>
      </c>
      <c r="K77" s="10" t="s">
        <v>95</v>
      </c>
      <c r="L77" s="8" t="s">
        <v>23</v>
      </c>
      <c r="M77" s="9" t="s">
        <v>12</v>
      </c>
      <c r="N77" s="10" t="s">
        <v>23</v>
      </c>
    </row>
    <row r="78" spans="1:14" x14ac:dyDescent="0.3">
      <c r="A78" s="11" t="str">
        <f t="shared" si="1"/>
        <v>HG Müllheim/Neuenburg_mJB</v>
      </c>
      <c r="B78" s="11" t="s">
        <v>277</v>
      </c>
      <c r="C78" s="8" t="s">
        <v>25</v>
      </c>
      <c r="D78" t="s">
        <v>255</v>
      </c>
      <c r="E78" s="8" t="s">
        <v>23</v>
      </c>
      <c r="F78" s="8" t="s">
        <v>10</v>
      </c>
      <c r="G78" s="8" t="s">
        <v>7</v>
      </c>
      <c r="H78" s="8" t="s">
        <v>14</v>
      </c>
      <c r="I78" s="8" t="s">
        <v>119</v>
      </c>
      <c r="J78" s="9" t="s">
        <v>12</v>
      </c>
      <c r="K78" s="10" t="s">
        <v>11</v>
      </c>
      <c r="L78" s="8" t="s">
        <v>14</v>
      </c>
      <c r="M78" s="9" t="s">
        <v>12</v>
      </c>
      <c r="N78" s="10" t="s">
        <v>17</v>
      </c>
    </row>
    <row r="79" spans="1:14" x14ac:dyDescent="0.3">
      <c r="A79" s="11" t="str">
        <f t="shared" si="1"/>
        <v>SG Ottenheim/Altenheim_mJB</v>
      </c>
      <c r="B79" s="11" t="s">
        <v>277</v>
      </c>
      <c r="C79" s="8" t="s">
        <v>9</v>
      </c>
      <c r="D79" t="s">
        <v>212</v>
      </c>
      <c r="E79" s="8" t="s">
        <v>23</v>
      </c>
      <c r="F79" s="8" t="s">
        <v>10</v>
      </c>
      <c r="G79" s="8" t="s">
        <v>26</v>
      </c>
      <c r="H79" s="8" t="s">
        <v>25</v>
      </c>
      <c r="I79" s="8" t="s">
        <v>126</v>
      </c>
      <c r="J79" s="9" t="s">
        <v>12</v>
      </c>
      <c r="K79" s="10" t="s">
        <v>73</v>
      </c>
      <c r="L79" s="8" t="s">
        <v>15</v>
      </c>
      <c r="M79" s="9" t="s">
        <v>12</v>
      </c>
      <c r="N79" s="10" t="s">
        <v>24</v>
      </c>
    </row>
    <row r="80" spans="1:14" x14ac:dyDescent="0.3">
      <c r="A80" s="11" t="str">
        <f t="shared" si="1"/>
        <v>SG Kappelwindeck/Steinbach_mJB</v>
      </c>
      <c r="B80" s="11" t="s">
        <v>277</v>
      </c>
      <c r="C80" s="8" t="s">
        <v>23</v>
      </c>
      <c r="D80" t="s">
        <v>228</v>
      </c>
      <c r="E80" s="8" t="s">
        <v>23</v>
      </c>
      <c r="F80" s="8" t="s">
        <v>7</v>
      </c>
      <c r="G80" s="8" t="s">
        <v>7</v>
      </c>
      <c r="H80" s="8" t="s">
        <v>25</v>
      </c>
      <c r="I80" s="8" t="s">
        <v>150</v>
      </c>
      <c r="J80" s="9" t="s">
        <v>12</v>
      </c>
      <c r="K80" s="10" t="s">
        <v>34</v>
      </c>
      <c r="L80" s="8" t="s">
        <v>19</v>
      </c>
      <c r="M80" s="9" t="s">
        <v>12</v>
      </c>
      <c r="N80" s="10" t="s">
        <v>44</v>
      </c>
    </row>
    <row r="81" spans="1:14" x14ac:dyDescent="0.3">
      <c r="A81" s="11" t="str">
        <f t="shared" si="1"/>
        <v>SG Köndringen/Teningen_mJB</v>
      </c>
      <c r="B81" s="11" t="s">
        <v>277</v>
      </c>
      <c r="C81" s="8" t="s">
        <v>18</v>
      </c>
      <c r="D81" t="s">
        <v>225</v>
      </c>
      <c r="E81" s="8" t="s">
        <v>23</v>
      </c>
      <c r="F81" s="8" t="s">
        <v>26</v>
      </c>
      <c r="G81" s="8" t="s">
        <v>7</v>
      </c>
      <c r="H81" s="8" t="s">
        <v>9</v>
      </c>
      <c r="I81" s="8" t="s">
        <v>113</v>
      </c>
      <c r="J81" s="9" t="s">
        <v>12</v>
      </c>
      <c r="K81" s="10" t="s">
        <v>152</v>
      </c>
      <c r="L81" s="8" t="s">
        <v>7</v>
      </c>
      <c r="M81" s="9" t="s">
        <v>12</v>
      </c>
      <c r="N81" s="10" t="s">
        <v>13</v>
      </c>
    </row>
    <row r="82" spans="1:14" x14ac:dyDescent="0.3">
      <c r="A82" s="11" t="str">
        <f t="shared" si="1"/>
        <v>_</v>
      </c>
    </row>
    <row r="83" spans="1:14" ht="15.6" x14ac:dyDescent="0.35">
      <c r="A83" s="11" t="str">
        <f t="shared" si="1"/>
        <v>_</v>
      </c>
      <c r="C83" s="1" t="s">
        <v>256</v>
      </c>
    </row>
    <row r="84" spans="1:14" x14ac:dyDescent="0.3">
      <c r="A84" s="11" t="str">
        <f t="shared" si="1"/>
        <v>_</v>
      </c>
      <c r="E84" s="6" t="s">
        <v>1</v>
      </c>
      <c r="F84" s="6" t="s">
        <v>2</v>
      </c>
      <c r="G84" s="6" t="s">
        <v>3</v>
      </c>
      <c r="H84" s="6" t="s">
        <v>4</v>
      </c>
      <c r="J84" s="7" t="s">
        <v>5</v>
      </c>
      <c r="M84" s="7" t="s">
        <v>6</v>
      </c>
    </row>
    <row r="85" spans="1:14" x14ac:dyDescent="0.3">
      <c r="A85" s="11" t="str">
        <f t="shared" si="1"/>
        <v>TV Nellingen_wJB</v>
      </c>
      <c r="B85" s="11" t="s">
        <v>278</v>
      </c>
      <c r="C85" s="8" t="s">
        <v>7</v>
      </c>
      <c r="D85" t="s">
        <v>257</v>
      </c>
      <c r="E85" s="8" t="s">
        <v>9</v>
      </c>
      <c r="F85" s="8" t="s">
        <v>9</v>
      </c>
      <c r="G85" s="8" t="s">
        <v>26</v>
      </c>
      <c r="H85" s="8" t="s">
        <v>26</v>
      </c>
      <c r="I85" s="8" t="s">
        <v>89</v>
      </c>
      <c r="J85" s="9" t="s">
        <v>12</v>
      </c>
      <c r="K85" s="10" t="s">
        <v>114</v>
      </c>
      <c r="L85" s="8" t="s">
        <v>28</v>
      </c>
      <c r="M85" s="9" t="s">
        <v>12</v>
      </c>
      <c r="N85" s="10" t="s">
        <v>26</v>
      </c>
    </row>
    <row r="86" spans="1:14" x14ac:dyDescent="0.3">
      <c r="A86" s="11" t="str">
        <f t="shared" si="1"/>
        <v>SV Salamander Kornwestheim 1894_wJB</v>
      </c>
      <c r="B86" s="11" t="s">
        <v>278</v>
      </c>
      <c r="C86" s="8" t="s">
        <v>10</v>
      </c>
      <c r="D86" t="s">
        <v>251</v>
      </c>
      <c r="E86" s="8" t="s">
        <v>9</v>
      </c>
      <c r="F86" s="8" t="s">
        <v>25</v>
      </c>
      <c r="G86" s="8" t="s">
        <v>26</v>
      </c>
      <c r="H86" s="8" t="s">
        <v>7</v>
      </c>
      <c r="I86" s="8" t="s">
        <v>37</v>
      </c>
      <c r="J86" s="9" t="s">
        <v>12</v>
      </c>
      <c r="K86" s="10" t="s">
        <v>141</v>
      </c>
      <c r="L86" s="8" t="s">
        <v>24</v>
      </c>
      <c r="M86" s="9" t="s">
        <v>12</v>
      </c>
      <c r="N86" s="10" t="s">
        <v>10</v>
      </c>
    </row>
    <row r="87" spans="1:14" x14ac:dyDescent="0.3">
      <c r="A87" s="11" t="str">
        <f t="shared" si="1"/>
        <v>SV Stuttgarter Kickers_wJB</v>
      </c>
      <c r="B87" s="11" t="s">
        <v>278</v>
      </c>
      <c r="C87" s="8" t="s">
        <v>19</v>
      </c>
      <c r="D87" t="s">
        <v>239</v>
      </c>
      <c r="E87" s="8" t="s">
        <v>9</v>
      </c>
      <c r="F87" s="8" t="s">
        <v>15</v>
      </c>
      <c r="G87" s="8" t="s">
        <v>7</v>
      </c>
      <c r="H87" s="8" t="s">
        <v>10</v>
      </c>
      <c r="I87" s="8" t="s">
        <v>119</v>
      </c>
      <c r="J87" s="9" t="s">
        <v>12</v>
      </c>
      <c r="K87" s="10" t="s">
        <v>113</v>
      </c>
      <c r="L87" s="8" t="s">
        <v>18</v>
      </c>
      <c r="M87" s="9" t="s">
        <v>12</v>
      </c>
      <c r="N87" s="10" t="s">
        <v>14</v>
      </c>
    </row>
    <row r="88" spans="1:14" x14ac:dyDescent="0.3">
      <c r="A88" s="11" t="str">
        <f t="shared" si="1"/>
        <v>SG Schozach-Bottwartal_wJB</v>
      </c>
      <c r="B88" s="11" t="s">
        <v>278</v>
      </c>
      <c r="C88" s="8" t="s">
        <v>15</v>
      </c>
      <c r="D88" t="s">
        <v>258</v>
      </c>
      <c r="E88" s="8" t="s">
        <v>9</v>
      </c>
      <c r="F88" s="8" t="s">
        <v>19</v>
      </c>
      <c r="G88" s="8" t="s">
        <v>7</v>
      </c>
      <c r="H88" s="8" t="s">
        <v>19</v>
      </c>
      <c r="I88" s="8" t="s">
        <v>115</v>
      </c>
      <c r="J88" s="9" t="s">
        <v>12</v>
      </c>
      <c r="K88" s="10" t="s">
        <v>156</v>
      </c>
      <c r="L88" s="8" t="s">
        <v>9</v>
      </c>
      <c r="M88" s="9" t="s">
        <v>12</v>
      </c>
      <c r="N88" s="10" t="s">
        <v>9</v>
      </c>
    </row>
    <row r="89" spans="1:14" x14ac:dyDescent="0.3">
      <c r="A89" s="11" t="str">
        <f t="shared" si="1"/>
        <v>SV Leonberg/Eltingen_wJB</v>
      </c>
      <c r="B89" s="11" t="s">
        <v>278</v>
      </c>
      <c r="C89" s="8" t="s">
        <v>14</v>
      </c>
      <c r="D89" t="s">
        <v>259</v>
      </c>
      <c r="E89" s="8" t="s">
        <v>9</v>
      </c>
      <c r="F89" s="8" t="s">
        <v>19</v>
      </c>
      <c r="G89" s="8" t="s">
        <v>26</v>
      </c>
      <c r="H89" s="8" t="s">
        <v>15</v>
      </c>
      <c r="I89" s="8" t="s">
        <v>151</v>
      </c>
      <c r="J89" s="9" t="s">
        <v>12</v>
      </c>
      <c r="K89" s="10" t="s">
        <v>130</v>
      </c>
      <c r="L89" s="8" t="s">
        <v>25</v>
      </c>
      <c r="M89" s="9" t="s">
        <v>12</v>
      </c>
      <c r="N89" s="10" t="s">
        <v>23</v>
      </c>
    </row>
    <row r="90" spans="1:14" x14ac:dyDescent="0.3">
      <c r="A90" s="11" t="str">
        <f t="shared" si="1"/>
        <v>SG Weinstadt_wJB</v>
      </c>
      <c r="B90" s="11" t="s">
        <v>278</v>
      </c>
      <c r="C90" s="8" t="s">
        <v>25</v>
      </c>
      <c r="D90" t="s">
        <v>260</v>
      </c>
      <c r="E90" s="8" t="s">
        <v>9</v>
      </c>
      <c r="F90" s="8" t="s">
        <v>10</v>
      </c>
      <c r="G90" s="8" t="s">
        <v>26</v>
      </c>
      <c r="H90" s="8" t="s">
        <v>14</v>
      </c>
      <c r="I90" s="8" t="s">
        <v>59</v>
      </c>
      <c r="J90" s="9" t="s">
        <v>12</v>
      </c>
      <c r="K90" s="10" t="s">
        <v>127</v>
      </c>
      <c r="L90" s="8" t="s">
        <v>15</v>
      </c>
      <c r="M90" s="9" t="s">
        <v>12</v>
      </c>
      <c r="N90" s="10" t="s">
        <v>8</v>
      </c>
    </row>
    <row r="91" spans="1:14" x14ac:dyDescent="0.3">
      <c r="A91" s="11" t="str">
        <f t="shared" si="1"/>
        <v>TV Weingarten Handball_wJB</v>
      </c>
      <c r="B91" s="11" t="s">
        <v>278</v>
      </c>
      <c r="C91" s="8" t="s">
        <v>9</v>
      </c>
      <c r="D91" t="s">
        <v>236</v>
      </c>
      <c r="E91" s="8" t="s">
        <v>9</v>
      </c>
      <c r="F91" s="8" t="s">
        <v>7</v>
      </c>
      <c r="G91" s="8" t="s">
        <v>26</v>
      </c>
      <c r="H91" s="8" t="s">
        <v>25</v>
      </c>
      <c r="I91" s="8" t="s">
        <v>80</v>
      </c>
      <c r="J91" s="9" t="s">
        <v>12</v>
      </c>
      <c r="K91" s="10" t="s">
        <v>115</v>
      </c>
      <c r="L91" s="8" t="s">
        <v>10</v>
      </c>
      <c r="M91" s="9" t="s">
        <v>12</v>
      </c>
      <c r="N91" s="10" t="s">
        <v>24</v>
      </c>
    </row>
    <row r="92" spans="1:14" x14ac:dyDescent="0.3">
      <c r="A92" s="11" t="str">
        <f t="shared" si="1"/>
        <v>SV Allensbach_wJB</v>
      </c>
      <c r="B92" s="11" t="s">
        <v>278</v>
      </c>
      <c r="C92" s="8" t="s">
        <v>23</v>
      </c>
      <c r="D92" t="s">
        <v>230</v>
      </c>
      <c r="E92" s="8" t="s">
        <v>9</v>
      </c>
      <c r="F92" s="8" t="s">
        <v>7</v>
      </c>
      <c r="G92" s="8" t="s">
        <v>26</v>
      </c>
      <c r="H92" s="8" t="s">
        <v>25</v>
      </c>
      <c r="I92" s="8" t="s">
        <v>78</v>
      </c>
      <c r="J92" s="9" t="s">
        <v>12</v>
      </c>
      <c r="K92" s="10" t="s">
        <v>129</v>
      </c>
      <c r="L92" s="8" t="s">
        <v>10</v>
      </c>
      <c r="M92" s="9" t="s">
        <v>12</v>
      </c>
      <c r="N92" s="10" t="s">
        <v>24</v>
      </c>
    </row>
    <row r="93" spans="1:14" x14ac:dyDescent="0.3">
      <c r="A93" s="11" t="str">
        <f t="shared" si="1"/>
        <v>_</v>
      </c>
    </row>
    <row r="94" spans="1:14" ht="15.6" x14ac:dyDescent="0.35">
      <c r="A94" s="11" t="str">
        <f t="shared" si="1"/>
        <v>_</v>
      </c>
      <c r="C94" s="1" t="s">
        <v>261</v>
      </c>
    </row>
    <row r="95" spans="1:14" x14ac:dyDescent="0.3">
      <c r="A95" s="11" t="str">
        <f t="shared" si="1"/>
        <v>_</v>
      </c>
      <c r="E95" s="6" t="s">
        <v>1</v>
      </c>
      <c r="F95" s="6" t="s">
        <v>2</v>
      </c>
      <c r="G95" s="6" t="s">
        <v>3</v>
      </c>
      <c r="H95" s="6" t="s">
        <v>4</v>
      </c>
      <c r="J95" s="7" t="s">
        <v>5</v>
      </c>
      <c r="M95" s="7" t="s">
        <v>6</v>
      </c>
    </row>
    <row r="96" spans="1:14" x14ac:dyDescent="0.3">
      <c r="A96" s="11" t="str">
        <f t="shared" si="1"/>
        <v>DJK Heimschule Ettenheim_wJB</v>
      </c>
      <c r="B96" s="11" t="s">
        <v>279</v>
      </c>
      <c r="C96" s="8" t="s">
        <v>7</v>
      </c>
      <c r="D96" t="s">
        <v>262</v>
      </c>
      <c r="E96" s="8" t="s">
        <v>14</v>
      </c>
      <c r="F96" s="8" t="s">
        <v>14</v>
      </c>
      <c r="G96" s="8" t="s">
        <v>26</v>
      </c>
      <c r="H96" s="8" t="s">
        <v>26</v>
      </c>
      <c r="I96" s="8" t="s">
        <v>59</v>
      </c>
      <c r="J96" s="9" t="s">
        <v>12</v>
      </c>
      <c r="K96" s="10" t="s">
        <v>143</v>
      </c>
      <c r="L96" s="8" t="s">
        <v>8</v>
      </c>
      <c r="M96" s="9" t="s">
        <v>12</v>
      </c>
      <c r="N96" s="10" t="s">
        <v>26</v>
      </c>
    </row>
    <row r="97" spans="1:14" x14ac:dyDescent="0.3">
      <c r="A97" s="11" t="str">
        <f t="shared" si="1"/>
        <v>SG Kappelwindeck/Steinbach_wJB</v>
      </c>
      <c r="B97" s="11" t="s">
        <v>279</v>
      </c>
      <c r="C97" s="8" t="s">
        <v>10</v>
      </c>
      <c r="D97" t="s">
        <v>228</v>
      </c>
      <c r="E97" s="8" t="s">
        <v>14</v>
      </c>
      <c r="F97" s="8" t="s">
        <v>15</v>
      </c>
      <c r="G97" s="8" t="s">
        <v>26</v>
      </c>
      <c r="H97" s="8" t="s">
        <v>7</v>
      </c>
      <c r="I97" s="8" t="s">
        <v>112</v>
      </c>
      <c r="J97" s="9" t="s">
        <v>12</v>
      </c>
      <c r="K97" s="10" t="s">
        <v>49</v>
      </c>
      <c r="L97" s="8" t="s">
        <v>23</v>
      </c>
      <c r="M97" s="9" t="s">
        <v>12</v>
      </c>
      <c r="N97" s="10" t="s">
        <v>10</v>
      </c>
    </row>
    <row r="98" spans="1:14" x14ac:dyDescent="0.3">
      <c r="A98" s="11" t="str">
        <f t="shared" si="1"/>
        <v>TV Sinsheim_wJB</v>
      </c>
      <c r="B98" s="11" t="s">
        <v>279</v>
      </c>
      <c r="C98" s="8" t="s">
        <v>19</v>
      </c>
      <c r="D98" t="s">
        <v>106</v>
      </c>
      <c r="E98" s="8" t="s">
        <v>14</v>
      </c>
      <c r="F98" s="8" t="s">
        <v>10</v>
      </c>
      <c r="G98" s="8" t="s">
        <v>26</v>
      </c>
      <c r="H98" s="8" t="s">
        <v>19</v>
      </c>
      <c r="I98" s="8" t="s">
        <v>39</v>
      </c>
      <c r="J98" s="9" t="s">
        <v>12</v>
      </c>
      <c r="K98" s="10" t="s">
        <v>263</v>
      </c>
      <c r="L98" s="8" t="s">
        <v>15</v>
      </c>
      <c r="M98" s="9" t="s">
        <v>12</v>
      </c>
      <c r="N98" s="10" t="s">
        <v>25</v>
      </c>
    </row>
    <row r="99" spans="1:14" x14ac:dyDescent="0.3">
      <c r="A99" s="11" t="str">
        <f t="shared" si="1"/>
        <v>TSG Ketsch_wJB</v>
      </c>
      <c r="B99" s="11" t="s">
        <v>279</v>
      </c>
      <c r="C99" s="8" t="s">
        <v>15</v>
      </c>
      <c r="D99" t="s">
        <v>109</v>
      </c>
      <c r="E99" s="8" t="s">
        <v>14</v>
      </c>
      <c r="F99" s="8" t="s">
        <v>10</v>
      </c>
      <c r="G99" s="8" t="s">
        <v>26</v>
      </c>
      <c r="H99" s="8" t="s">
        <v>19</v>
      </c>
      <c r="I99" s="8" t="s">
        <v>264</v>
      </c>
      <c r="J99" s="9" t="s">
        <v>12</v>
      </c>
      <c r="K99" s="10" t="s">
        <v>158</v>
      </c>
      <c r="L99" s="8" t="s">
        <v>15</v>
      </c>
      <c r="M99" s="9" t="s">
        <v>12</v>
      </c>
      <c r="N99" s="10" t="s">
        <v>25</v>
      </c>
    </row>
    <row r="100" spans="1:14" x14ac:dyDescent="0.3">
      <c r="A100" s="11" t="str">
        <f t="shared" si="1"/>
        <v>HSG Freiburg_wJB</v>
      </c>
      <c r="B100" s="11" t="s">
        <v>279</v>
      </c>
      <c r="C100" s="8" t="s">
        <v>14</v>
      </c>
      <c r="D100" t="s">
        <v>233</v>
      </c>
      <c r="E100" s="8" t="s">
        <v>14</v>
      </c>
      <c r="F100" s="8" t="s">
        <v>10</v>
      </c>
      <c r="G100" s="8" t="s">
        <v>26</v>
      </c>
      <c r="H100" s="8" t="s">
        <v>19</v>
      </c>
      <c r="I100" s="8" t="s">
        <v>62</v>
      </c>
      <c r="J100" s="9" t="s">
        <v>12</v>
      </c>
      <c r="K100" s="10" t="s">
        <v>265</v>
      </c>
      <c r="L100" s="8" t="s">
        <v>15</v>
      </c>
      <c r="M100" s="9" t="s">
        <v>12</v>
      </c>
      <c r="N100" s="10" t="s">
        <v>25</v>
      </c>
    </row>
    <row r="101" spans="1:14" x14ac:dyDescent="0.3">
      <c r="A101" s="11" t="str">
        <f t="shared" si="1"/>
        <v>HSG Mimmenhausen/Mühlhofen_wJB</v>
      </c>
      <c r="B101" s="11" t="s">
        <v>279</v>
      </c>
      <c r="C101" s="8" t="s">
        <v>25</v>
      </c>
      <c r="D101" t="s">
        <v>266</v>
      </c>
      <c r="E101" s="8" t="s">
        <v>14</v>
      </c>
      <c r="F101" s="8" t="s">
        <v>26</v>
      </c>
      <c r="G101" s="8" t="s">
        <v>26</v>
      </c>
      <c r="H101" s="8" t="s">
        <v>14</v>
      </c>
      <c r="I101" s="8" t="s">
        <v>83</v>
      </c>
      <c r="J101" s="9" t="s">
        <v>12</v>
      </c>
      <c r="K101" s="10" t="s">
        <v>60</v>
      </c>
      <c r="L101" s="8" t="s">
        <v>26</v>
      </c>
      <c r="M101" s="9" t="s">
        <v>12</v>
      </c>
      <c r="N101" s="10" t="s">
        <v>8</v>
      </c>
    </row>
    <row r="102" spans="1:14" x14ac:dyDescent="0.3">
      <c r="A102" s="11" t="str">
        <f t="shared" si="1"/>
        <v>_</v>
      </c>
    </row>
    <row r="103" spans="1:14" ht="15.6" x14ac:dyDescent="0.35">
      <c r="A103" s="11" t="str">
        <f t="shared" si="1"/>
        <v>_</v>
      </c>
      <c r="C103" s="1" t="s">
        <v>267</v>
      </c>
    </row>
    <row r="104" spans="1:14" x14ac:dyDescent="0.3">
      <c r="A104" s="11" t="str">
        <f t="shared" si="1"/>
        <v>_</v>
      </c>
      <c r="E104" s="6" t="s">
        <v>1</v>
      </c>
      <c r="F104" s="6" t="s">
        <v>2</v>
      </c>
      <c r="G104" s="6" t="s">
        <v>3</v>
      </c>
      <c r="H104" s="6" t="s">
        <v>4</v>
      </c>
      <c r="J104" s="7" t="s">
        <v>5</v>
      </c>
      <c r="M104" s="7" t="s">
        <v>6</v>
      </c>
    </row>
    <row r="105" spans="1:14" x14ac:dyDescent="0.3">
      <c r="A105" s="11" t="str">
        <f t="shared" si="1"/>
        <v>SG Ober-/Unterhausen_wJB</v>
      </c>
      <c r="B105" s="11" t="s">
        <v>279</v>
      </c>
      <c r="C105" s="8" t="s">
        <v>7</v>
      </c>
      <c r="D105" t="s">
        <v>268</v>
      </c>
      <c r="E105" s="8" t="s">
        <v>14</v>
      </c>
      <c r="F105" s="8" t="s">
        <v>14</v>
      </c>
      <c r="G105" s="8" t="s">
        <v>26</v>
      </c>
      <c r="H105" s="8" t="s">
        <v>26</v>
      </c>
      <c r="I105" s="8" t="s">
        <v>40</v>
      </c>
      <c r="J105" s="9" t="s">
        <v>12</v>
      </c>
      <c r="K105" s="10" t="s">
        <v>84</v>
      </c>
      <c r="L105" s="8" t="s">
        <v>8</v>
      </c>
      <c r="M105" s="9" t="s">
        <v>12</v>
      </c>
      <c r="N105" s="10" t="s">
        <v>26</v>
      </c>
    </row>
    <row r="106" spans="1:14" x14ac:dyDescent="0.3">
      <c r="A106" s="11" t="str">
        <f t="shared" si="1"/>
        <v>SG BBM Bietigheim_wJB</v>
      </c>
      <c r="B106" s="11" t="s">
        <v>279</v>
      </c>
      <c r="C106" s="8" t="s">
        <v>10</v>
      </c>
      <c r="D106" t="s">
        <v>210</v>
      </c>
      <c r="E106" s="8" t="s">
        <v>14</v>
      </c>
      <c r="F106" s="8" t="s">
        <v>15</v>
      </c>
      <c r="G106" s="8" t="s">
        <v>26</v>
      </c>
      <c r="H106" s="8" t="s">
        <v>7</v>
      </c>
      <c r="I106" s="8" t="s">
        <v>82</v>
      </c>
      <c r="J106" s="9" t="s">
        <v>12</v>
      </c>
      <c r="K106" s="10" t="s">
        <v>84</v>
      </c>
      <c r="L106" s="8" t="s">
        <v>23</v>
      </c>
      <c r="M106" s="9" t="s">
        <v>12</v>
      </c>
      <c r="N106" s="10" t="s">
        <v>10</v>
      </c>
    </row>
    <row r="107" spans="1:14" x14ac:dyDescent="0.3">
      <c r="A107" s="11" t="str">
        <f t="shared" si="1"/>
        <v>VfL Waiblingen Handball_wJB</v>
      </c>
      <c r="B107" s="11" t="s">
        <v>279</v>
      </c>
      <c r="C107" s="8" t="s">
        <v>19</v>
      </c>
      <c r="D107" t="s">
        <v>238</v>
      </c>
      <c r="E107" s="8" t="s">
        <v>14</v>
      </c>
      <c r="F107" s="8" t="s">
        <v>19</v>
      </c>
      <c r="G107" s="8" t="s">
        <v>26</v>
      </c>
      <c r="H107" s="8" t="s">
        <v>10</v>
      </c>
      <c r="I107" s="8" t="s">
        <v>159</v>
      </c>
      <c r="J107" s="9" t="s">
        <v>12</v>
      </c>
      <c r="K107" s="10" t="s">
        <v>105</v>
      </c>
      <c r="L107" s="8" t="s">
        <v>25</v>
      </c>
      <c r="M107" s="9" t="s">
        <v>12</v>
      </c>
      <c r="N107" s="10" t="s">
        <v>15</v>
      </c>
    </row>
    <row r="108" spans="1:14" x14ac:dyDescent="0.3">
      <c r="A108" s="11" t="str">
        <f t="shared" si="1"/>
        <v>Handballregion Bottwar JSG_wJB</v>
      </c>
      <c r="B108" s="11" t="s">
        <v>279</v>
      </c>
      <c r="C108" s="8" t="s">
        <v>15</v>
      </c>
      <c r="D108" t="s">
        <v>216</v>
      </c>
      <c r="E108" s="8" t="s">
        <v>14</v>
      </c>
      <c r="F108" s="8" t="s">
        <v>7</v>
      </c>
      <c r="G108" s="8" t="s">
        <v>7</v>
      </c>
      <c r="H108" s="8" t="s">
        <v>19</v>
      </c>
      <c r="I108" s="8" t="s">
        <v>79</v>
      </c>
      <c r="J108" s="9" t="s">
        <v>12</v>
      </c>
      <c r="K108" s="10" t="s">
        <v>269</v>
      </c>
      <c r="L108" s="8" t="s">
        <v>19</v>
      </c>
      <c r="M108" s="9" t="s">
        <v>12</v>
      </c>
      <c r="N108" s="10" t="s">
        <v>9</v>
      </c>
    </row>
    <row r="109" spans="1:14" x14ac:dyDescent="0.3">
      <c r="A109" s="11" t="str">
        <f t="shared" si="1"/>
        <v>TPSG Frisch Auf Göppingen_wJB</v>
      </c>
      <c r="B109" s="11" t="s">
        <v>279</v>
      </c>
      <c r="C109">
        <v>4</v>
      </c>
      <c r="D109" t="s">
        <v>231</v>
      </c>
      <c r="E109" s="8" t="s">
        <v>14</v>
      </c>
      <c r="F109" s="8" t="s">
        <v>7</v>
      </c>
      <c r="G109" s="8" t="s">
        <v>7</v>
      </c>
      <c r="H109" s="8" t="s">
        <v>19</v>
      </c>
      <c r="I109" s="8" t="s">
        <v>270</v>
      </c>
      <c r="J109" s="9" t="s">
        <v>12</v>
      </c>
      <c r="K109" s="10" t="s">
        <v>112</v>
      </c>
      <c r="L109" s="8" t="s">
        <v>19</v>
      </c>
      <c r="M109" s="9" t="s">
        <v>12</v>
      </c>
      <c r="N109" s="10" t="s">
        <v>9</v>
      </c>
    </row>
    <row r="110" spans="1:14" x14ac:dyDescent="0.3">
      <c r="A110" s="11" t="str">
        <f t="shared" si="1"/>
        <v>HSG Winzingen-Wißgoldingen-Donzdorf_wJB</v>
      </c>
      <c r="B110" s="11" t="s">
        <v>279</v>
      </c>
      <c r="C110" s="8" t="s">
        <v>25</v>
      </c>
      <c r="D110" t="s">
        <v>241</v>
      </c>
      <c r="E110" s="8" t="s">
        <v>14</v>
      </c>
      <c r="F110" s="8" t="s">
        <v>26</v>
      </c>
      <c r="G110" s="8" t="s">
        <v>26</v>
      </c>
      <c r="H110" s="8" t="s">
        <v>14</v>
      </c>
      <c r="I110" s="8" t="s">
        <v>271</v>
      </c>
      <c r="J110" s="9" t="s">
        <v>12</v>
      </c>
      <c r="K110" s="10" t="s">
        <v>61</v>
      </c>
      <c r="L110" s="8" t="s">
        <v>26</v>
      </c>
      <c r="M110" s="9" t="s">
        <v>12</v>
      </c>
      <c r="N110" s="10" t="s">
        <v>8</v>
      </c>
    </row>
    <row r="111" spans="1:14" x14ac:dyDescent="0.3">
      <c r="A111" s="11" t="str">
        <f t="shared" si="1"/>
        <v>_</v>
      </c>
    </row>
    <row r="112" spans="1:14" ht="15.6" x14ac:dyDescent="0.35">
      <c r="A112" s="11" t="str">
        <f t="shared" si="1"/>
        <v>_</v>
      </c>
      <c r="C112" s="1" t="s">
        <v>298</v>
      </c>
    </row>
    <row r="113" spans="1:18" x14ac:dyDescent="0.3">
      <c r="A113" s="11" t="str">
        <f t="shared" si="1"/>
        <v>_</v>
      </c>
      <c r="E113" s="6" t="s">
        <v>1</v>
      </c>
      <c r="F113" s="6" t="s">
        <v>2</v>
      </c>
      <c r="G113" s="6" t="s">
        <v>3</v>
      </c>
      <c r="H113" s="6" t="s">
        <v>4</v>
      </c>
      <c r="J113" s="7" t="s">
        <v>5</v>
      </c>
      <c r="M113" s="7" t="s">
        <v>6</v>
      </c>
      <c r="O113" s="6" t="s">
        <v>299</v>
      </c>
      <c r="P113" s="6" t="s">
        <v>300</v>
      </c>
      <c r="Q113" s="6" t="s">
        <v>301</v>
      </c>
      <c r="R113" s="6" t="s">
        <v>302</v>
      </c>
    </row>
    <row r="114" spans="1:18" x14ac:dyDescent="0.3">
      <c r="A114" s="11" t="str">
        <f t="shared" si="1"/>
        <v>JSG Rot-Malsch_mJA</v>
      </c>
      <c r="B114" s="11" t="s">
        <v>162</v>
      </c>
      <c r="C114" s="8" t="s">
        <v>7</v>
      </c>
      <c r="D114" t="s">
        <v>63</v>
      </c>
      <c r="E114" s="8" t="s">
        <v>24</v>
      </c>
      <c r="F114" s="8" t="s">
        <v>24</v>
      </c>
      <c r="G114" s="8" t="s">
        <v>26</v>
      </c>
      <c r="H114" s="8" t="s">
        <v>26</v>
      </c>
      <c r="I114" s="8" t="s">
        <v>303</v>
      </c>
      <c r="J114" s="9" t="s">
        <v>12</v>
      </c>
      <c r="K114" s="10" t="s">
        <v>304</v>
      </c>
      <c r="L114" s="8" t="s">
        <v>305</v>
      </c>
      <c r="M114" s="9" t="s">
        <v>12</v>
      </c>
      <c r="N114" s="10" t="s">
        <v>26</v>
      </c>
      <c r="O114" s="8" t="s">
        <v>306</v>
      </c>
      <c r="P114" s="8" t="s">
        <v>307</v>
      </c>
      <c r="Q114" s="8" t="s">
        <v>308</v>
      </c>
      <c r="R114" s="8" t="s">
        <v>309</v>
      </c>
    </row>
    <row r="115" spans="1:18" x14ac:dyDescent="0.3">
      <c r="A115" s="11" t="str">
        <f t="shared" si="1"/>
        <v>HSG Walzbachtal_mJA</v>
      </c>
      <c r="B115" s="11" t="s">
        <v>162</v>
      </c>
      <c r="C115" s="8" t="s">
        <v>10</v>
      </c>
      <c r="D115" t="s">
        <v>57</v>
      </c>
      <c r="E115" s="8" t="s">
        <v>17</v>
      </c>
      <c r="F115" s="8" t="s">
        <v>18</v>
      </c>
      <c r="G115" s="8" t="s">
        <v>26</v>
      </c>
      <c r="H115" s="8" t="s">
        <v>10</v>
      </c>
      <c r="I115" s="8" t="s">
        <v>310</v>
      </c>
      <c r="J115" s="9" t="s">
        <v>12</v>
      </c>
      <c r="K115" s="10" t="s">
        <v>311</v>
      </c>
      <c r="L115" s="8" t="s">
        <v>312</v>
      </c>
      <c r="M115" s="9" t="s">
        <v>12</v>
      </c>
      <c r="N115" s="10" t="s">
        <v>15</v>
      </c>
      <c r="O115" s="8" t="s">
        <v>313</v>
      </c>
      <c r="P115" s="8" t="s">
        <v>314</v>
      </c>
      <c r="Q115" s="8" t="s">
        <v>315</v>
      </c>
      <c r="R115" s="8" t="s">
        <v>309</v>
      </c>
    </row>
    <row r="116" spans="1:18" x14ac:dyDescent="0.3">
      <c r="A116" s="11" t="str">
        <f t="shared" si="1"/>
        <v>Turnerschaft Durlach_mJA</v>
      </c>
      <c r="B116" s="11" t="s">
        <v>162</v>
      </c>
      <c r="C116" s="8">
        <v>4</v>
      </c>
      <c r="D116" t="s">
        <v>64</v>
      </c>
      <c r="E116" s="8" t="s">
        <v>8</v>
      </c>
      <c r="F116" s="8" t="s">
        <v>9</v>
      </c>
      <c r="G116" s="8" t="s">
        <v>26</v>
      </c>
      <c r="H116" s="8" t="s">
        <v>19</v>
      </c>
      <c r="I116" s="8" t="s">
        <v>316</v>
      </c>
      <c r="J116" s="9" t="s">
        <v>12</v>
      </c>
      <c r="K116" s="10" t="s">
        <v>16</v>
      </c>
      <c r="L116" s="8" t="s">
        <v>28</v>
      </c>
      <c r="M116" s="9" t="s">
        <v>12</v>
      </c>
      <c r="N116" s="10" t="s">
        <v>25</v>
      </c>
      <c r="O116" s="8" t="s">
        <v>317</v>
      </c>
      <c r="P116" s="8" t="s">
        <v>318</v>
      </c>
      <c r="Q116" s="8" t="s">
        <v>319</v>
      </c>
      <c r="R116" s="8" t="s">
        <v>309</v>
      </c>
    </row>
    <row r="117" spans="1:18" x14ac:dyDescent="0.3">
      <c r="A117" s="11" t="str">
        <f t="shared" si="1"/>
        <v>SG Nußloch_mJA</v>
      </c>
      <c r="B117" s="11" t="s">
        <v>162</v>
      </c>
      <c r="C117" s="8">
        <v>3</v>
      </c>
      <c r="D117" t="s">
        <v>33</v>
      </c>
      <c r="E117" s="8" t="s">
        <v>17</v>
      </c>
      <c r="F117" s="8" t="s">
        <v>9</v>
      </c>
      <c r="G117" s="8" t="s">
        <v>26</v>
      </c>
      <c r="H117" s="8" t="s">
        <v>15</v>
      </c>
      <c r="I117" s="8" t="s">
        <v>320</v>
      </c>
      <c r="J117" s="9" t="s">
        <v>12</v>
      </c>
      <c r="K117" s="10" t="s">
        <v>91</v>
      </c>
      <c r="L117" s="8" t="s">
        <v>28</v>
      </c>
      <c r="M117" s="9" t="s">
        <v>12</v>
      </c>
      <c r="N117" s="10" t="s">
        <v>23</v>
      </c>
      <c r="O117" s="8" t="s">
        <v>321</v>
      </c>
      <c r="P117" s="8" t="s">
        <v>322</v>
      </c>
      <c r="Q117" s="8" t="s">
        <v>323</v>
      </c>
      <c r="R117" s="8" t="s">
        <v>324</v>
      </c>
    </row>
    <row r="118" spans="1:18" x14ac:dyDescent="0.3">
      <c r="A118" s="11" t="str">
        <f t="shared" si="1"/>
        <v>TSV Rintheim_mJA</v>
      </c>
      <c r="B118" s="11" t="s">
        <v>162</v>
      </c>
      <c r="C118" s="8">
        <v>6</v>
      </c>
      <c r="D118" t="s">
        <v>29</v>
      </c>
      <c r="E118" s="8" t="s">
        <v>17</v>
      </c>
      <c r="F118" s="8" t="s">
        <v>9</v>
      </c>
      <c r="G118" s="8" t="s">
        <v>26</v>
      </c>
      <c r="H118" s="8" t="s">
        <v>15</v>
      </c>
      <c r="I118" s="8" t="s">
        <v>325</v>
      </c>
      <c r="J118" s="9" t="s">
        <v>12</v>
      </c>
      <c r="K118" s="10" t="s">
        <v>326</v>
      </c>
      <c r="L118" s="8" t="s">
        <v>28</v>
      </c>
      <c r="M118" s="9" t="s">
        <v>12</v>
      </c>
      <c r="N118" s="10" t="s">
        <v>23</v>
      </c>
      <c r="O118" s="8" t="s">
        <v>321</v>
      </c>
      <c r="P118" s="8" t="s">
        <v>327</v>
      </c>
      <c r="Q118" s="8" t="s">
        <v>328</v>
      </c>
      <c r="R118" s="8" t="s">
        <v>324</v>
      </c>
    </row>
    <row r="119" spans="1:18" x14ac:dyDescent="0.3">
      <c r="A119" s="11" t="str">
        <f t="shared" si="1"/>
        <v>SG Heidelsheim/Helmsheim/Gondelsheim_mJA</v>
      </c>
      <c r="B119" s="11" t="s">
        <v>162</v>
      </c>
      <c r="C119" s="8">
        <v>5</v>
      </c>
      <c r="D119" t="s">
        <v>67</v>
      </c>
      <c r="E119" s="8" t="s">
        <v>18</v>
      </c>
      <c r="F119" s="8" t="s">
        <v>14</v>
      </c>
      <c r="G119" s="8" t="s">
        <v>26</v>
      </c>
      <c r="H119" s="8" t="s">
        <v>15</v>
      </c>
      <c r="I119" s="8" t="s">
        <v>329</v>
      </c>
      <c r="J119" s="9" t="s">
        <v>12</v>
      </c>
      <c r="K119" s="10" t="s">
        <v>330</v>
      </c>
      <c r="L119" s="8" t="s">
        <v>8</v>
      </c>
      <c r="M119" s="9" t="s">
        <v>12</v>
      </c>
      <c r="N119" s="10" t="s">
        <v>23</v>
      </c>
      <c r="O119" s="8" t="s">
        <v>331</v>
      </c>
      <c r="P119" s="8" t="s">
        <v>332</v>
      </c>
      <c r="Q119" s="8" t="s">
        <v>333</v>
      </c>
      <c r="R119" s="8" t="s">
        <v>309</v>
      </c>
    </row>
    <row r="120" spans="1:18" x14ac:dyDescent="0.3">
      <c r="A120" s="11" t="str">
        <f t="shared" si="1"/>
        <v>SG Stutensee-Weingarten_mJA</v>
      </c>
      <c r="B120" s="11" t="s">
        <v>162</v>
      </c>
      <c r="C120" s="8">
        <v>8</v>
      </c>
      <c r="D120" t="s">
        <v>36</v>
      </c>
      <c r="E120" s="8" t="s">
        <v>17</v>
      </c>
      <c r="F120" s="8" t="s">
        <v>14</v>
      </c>
      <c r="G120" s="8" t="s">
        <v>7</v>
      </c>
      <c r="H120" s="8" t="s">
        <v>14</v>
      </c>
      <c r="I120" s="8" t="s">
        <v>334</v>
      </c>
      <c r="J120" s="9" t="s">
        <v>12</v>
      </c>
      <c r="K120" s="10" t="s">
        <v>68</v>
      </c>
      <c r="L120" s="8" t="s">
        <v>17</v>
      </c>
      <c r="M120" s="9" t="s">
        <v>12</v>
      </c>
      <c r="N120" s="10" t="s">
        <v>17</v>
      </c>
      <c r="O120" s="8" t="s">
        <v>335</v>
      </c>
      <c r="P120" s="8" t="s">
        <v>336</v>
      </c>
      <c r="Q120" s="8" t="s">
        <v>337</v>
      </c>
      <c r="R120" s="8" t="s">
        <v>338</v>
      </c>
    </row>
    <row r="121" spans="1:18" x14ac:dyDescent="0.3">
      <c r="A121" s="11" t="str">
        <f t="shared" si="1"/>
        <v>ASG Sinsheim/Steinsfurt_mJA</v>
      </c>
      <c r="B121" s="11" t="s">
        <v>162</v>
      </c>
      <c r="C121" s="8">
        <v>7</v>
      </c>
      <c r="D121" t="s">
        <v>339</v>
      </c>
      <c r="E121" s="8" t="s">
        <v>17</v>
      </c>
      <c r="F121" s="8" t="s">
        <v>14</v>
      </c>
      <c r="G121" s="8" t="s">
        <v>7</v>
      </c>
      <c r="H121" s="8" t="s">
        <v>14</v>
      </c>
      <c r="I121" s="8" t="s">
        <v>340</v>
      </c>
      <c r="J121" s="9" t="s">
        <v>12</v>
      </c>
      <c r="K121" s="10" t="s">
        <v>45</v>
      </c>
      <c r="L121" s="8" t="s">
        <v>17</v>
      </c>
      <c r="M121" s="9" t="s">
        <v>12</v>
      </c>
      <c r="N121" s="10" t="s">
        <v>17</v>
      </c>
      <c r="O121" s="8" t="s">
        <v>335</v>
      </c>
      <c r="P121" s="8" t="s">
        <v>341</v>
      </c>
      <c r="Q121" s="8" t="s">
        <v>342</v>
      </c>
      <c r="R121" s="8" t="s">
        <v>338</v>
      </c>
    </row>
    <row r="122" spans="1:18" x14ac:dyDescent="0.3">
      <c r="A122" s="11" t="str">
        <f t="shared" si="1"/>
        <v>Post Südstadt Karlsruhe_mJA</v>
      </c>
      <c r="B122" s="11" t="s">
        <v>162</v>
      </c>
      <c r="C122" s="8" t="s">
        <v>18</v>
      </c>
      <c r="D122" t="s">
        <v>70</v>
      </c>
      <c r="E122" s="8" t="s">
        <v>8</v>
      </c>
      <c r="F122" s="8" t="s">
        <v>15</v>
      </c>
      <c r="G122" s="8" t="s">
        <v>7</v>
      </c>
      <c r="H122" s="8" t="s">
        <v>14</v>
      </c>
      <c r="I122" s="8" t="s">
        <v>311</v>
      </c>
      <c r="J122" s="9" t="s">
        <v>12</v>
      </c>
      <c r="K122" s="10" t="s">
        <v>343</v>
      </c>
      <c r="L122" s="8" t="s">
        <v>18</v>
      </c>
      <c r="M122" s="9" t="s">
        <v>12</v>
      </c>
      <c r="N122" s="10" t="s">
        <v>17</v>
      </c>
      <c r="O122" s="8" t="s">
        <v>344</v>
      </c>
      <c r="P122" s="8" t="s">
        <v>345</v>
      </c>
      <c r="Q122" s="8" t="s">
        <v>346</v>
      </c>
      <c r="R122" s="8" t="s">
        <v>309</v>
      </c>
    </row>
    <row r="123" spans="1:18" x14ac:dyDescent="0.3">
      <c r="A123" s="11" t="str">
        <f t="shared" si="1"/>
        <v>TSV Amicitia 06/09 Viernheim_mJA</v>
      </c>
      <c r="B123" s="11" t="s">
        <v>162</v>
      </c>
      <c r="C123" s="8" t="s">
        <v>8</v>
      </c>
      <c r="D123" t="s">
        <v>347</v>
      </c>
      <c r="E123" s="8" t="s">
        <v>8</v>
      </c>
      <c r="F123" s="8" t="s">
        <v>10</v>
      </c>
      <c r="G123" s="8" t="s">
        <v>7</v>
      </c>
      <c r="H123" s="8" t="s">
        <v>9</v>
      </c>
      <c r="I123" s="8" t="s">
        <v>348</v>
      </c>
      <c r="J123" s="9" t="s">
        <v>12</v>
      </c>
      <c r="K123" s="10" t="s">
        <v>349</v>
      </c>
      <c r="L123" s="8" t="s">
        <v>14</v>
      </c>
      <c r="M123" s="9" t="s">
        <v>12</v>
      </c>
      <c r="N123" s="10" t="s">
        <v>13</v>
      </c>
      <c r="O123" s="8" t="s">
        <v>350</v>
      </c>
      <c r="P123" s="8" t="s">
        <v>351</v>
      </c>
      <c r="Q123" s="8" t="s">
        <v>352</v>
      </c>
      <c r="R123" s="8" t="s">
        <v>309</v>
      </c>
    </row>
    <row r="124" spans="1:18" x14ac:dyDescent="0.3">
      <c r="A124" s="11" t="str">
        <f t="shared" si="1"/>
        <v>ASG Birkenau/Hemsbach/Laudenbach_mJA</v>
      </c>
      <c r="B124" s="11" t="s">
        <v>162</v>
      </c>
      <c r="C124" s="8">
        <v>12</v>
      </c>
      <c r="D124" t="s">
        <v>71</v>
      </c>
      <c r="E124" s="8" t="s">
        <v>8</v>
      </c>
      <c r="F124" s="8" t="s">
        <v>10</v>
      </c>
      <c r="G124" s="8" t="s">
        <v>26</v>
      </c>
      <c r="H124" s="8" t="s">
        <v>23</v>
      </c>
      <c r="I124" s="8" t="s">
        <v>353</v>
      </c>
      <c r="J124" s="9" t="s">
        <v>12</v>
      </c>
      <c r="K124" s="10" t="s">
        <v>354</v>
      </c>
      <c r="L124" s="8" t="s">
        <v>15</v>
      </c>
      <c r="M124" s="9" t="s">
        <v>12</v>
      </c>
      <c r="N124" s="10" t="s">
        <v>32</v>
      </c>
      <c r="O124" s="8" t="s">
        <v>355</v>
      </c>
      <c r="P124" s="8" t="s">
        <v>356</v>
      </c>
      <c r="Q124" s="8" t="s">
        <v>357</v>
      </c>
      <c r="R124" s="8" t="s">
        <v>309</v>
      </c>
    </row>
    <row r="125" spans="1:18" x14ac:dyDescent="0.3">
      <c r="A125" s="11" t="str">
        <f t="shared" si="1"/>
        <v>TV Forst_mJA</v>
      </c>
      <c r="B125" s="11" t="s">
        <v>162</v>
      </c>
      <c r="C125" s="8">
        <v>13</v>
      </c>
      <c r="D125" t="s">
        <v>72</v>
      </c>
      <c r="E125" s="8" t="s">
        <v>8</v>
      </c>
      <c r="F125" s="8" t="s">
        <v>26</v>
      </c>
      <c r="G125" s="8" t="s">
        <v>26</v>
      </c>
      <c r="H125" s="8" t="s">
        <v>8</v>
      </c>
      <c r="I125" s="8" t="s">
        <v>358</v>
      </c>
      <c r="J125" s="9" t="s">
        <v>12</v>
      </c>
      <c r="K125" s="10" t="s">
        <v>73</v>
      </c>
      <c r="L125" s="8" t="s">
        <v>26</v>
      </c>
      <c r="M125" s="9" t="s">
        <v>12</v>
      </c>
      <c r="N125" s="10" t="s">
        <v>359</v>
      </c>
      <c r="O125" s="8" t="s">
        <v>360</v>
      </c>
      <c r="P125" s="8" t="s">
        <v>361</v>
      </c>
      <c r="Q125" s="8" t="s">
        <v>362</v>
      </c>
      <c r="R125" s="8" t="s">
        <v>338</v>
      </c>
    </row>
    <row r="126" spans="1:18" x14ac:dyDescent="0.3">
      <c r="A126" s="11" t="str">
        <f t="shared" si="1"/>
        <v>SG Hambrücken/Weiher_mJA</v>
      </c>
      <c r="B126" s="11" t="s">
        <v>162</v>
      </c>
      <c r="C126" s="8">
        <v>11</v>
      </c>
      <c r="D126" t="s">
        <v>74</v>
      </c>
      <c r="E126" s="8" t="s">
        <v>8</v>
      </c>
      <c r="F126" s="8" t="s">
        <v>26</v>
      </c>
      <c r="G126" s="8" t="s">
        <v>26</v>
      </c>
      <c r="H126" s="8" t="s">
        <v>8</v>
      </c>
      <c r="I126" s="8" t="s">
        <v>329</v>
      </c>
      <c r="J126" s="9" t="s">
        <v>12</v>
      </c>
      <c r="K126" s="10" t="s">
        <v>363</v>
      </c>
      <c r="L126" s="8" t="s">
        <v>26</v>
      </c>
      <c r="M126" s="9" t="s">
        <v>12</v>
      </c>
      <c r="N126" s="10" t="s">
        <v>359</v>
      </c>
      <c r="O126" s="8" t="s">
        <v>360</v>
      </c>
      <c r="P126" s="8" t="s">
        <v>364</v>
      </c>
      <c r="Q126" s="8" t="s">
        <v>365</v>
      </c>
      <c r="R126" s="8" t="s">
        <v>338</v>
      </c>
    </row>
    <row r="127" spans="1:18" x14ac:dyDescent="0.3">
      <c r="A127" s="11" t="str">
        <f t="shared" si="1"/>
        <v>_</v>
      </c>
    </row>
    <row r="128" spans="1:18" ht="15.6" x14ac:dyDescent="0.35">
      <c r="A128" s="11" t="str">
        <f t="shared" si="1"/>
        <v>_</v>
      </c>
      <c r="C128" s="1" t="s">
        <v>366</v>
      </c>
    </row>
    <row r="129" spans="1:14" x14ac:dyDescent="0.3">
      <c r="A129" s="11" t="str">
        <f t="shared" si="1"/>
        <v>_</v>
      </c>
      <c r="E129" s="6" t="s">
        <v>1</v>
      </c>
      <c r="F129" s="6" t="s">
        <v>2</v>
      </c>
      <c r="G129" s="6" t="s">
        <v>3</v>
      </c>
      <c r="H129" s="6" t="s">
        <v>4</v>
      </c>
      <c r="J129" s="7" t="s">
        <v>5</v>
      </c>
      <c r="M129" s="7" t="s">
        <v>6</v>
      </c>
    </row>
    <row r="130" spans="1:14" x14ac:dyDescent="0.3">
      <c r="A130" s="11" t="str">
        <f t="shared" ref="A130:A132" si="2">CONCATENATE(D130,"_",LEFT(B130,3))</f>
        <v>SG Pforzheim/Eutingen 2_mJB</v>
      </c>
      <c r="B130" s="11" t="s">
        <v>197</v>
      </c>
      <c r="C130" s="8" t="s">
        <v>7</v>
      </c>
      <c r="D130" t="s">
        <v>53</v>
      </c>
      <c r="E130" s="8" t="s">
        <v>8</v>
      </c>
      <c r="F130" s="8" t="s">
        <v>23</v>
      </c>
      <c r="G130" s="8" t="s">
        <v>26</v>
      </c>
      <c r="H130" s="8" t="s">
        <v>10</v>
      </c>
      <c r="I130" s="8" t="s">
        <v>69</v>
      </c>
      <c r="J130" s="9" t="s">
        <v>12</v>
      </c>
      <c r="K130" s="10" t="s">
        <v>91</v>
      </c>
      <c r="L130" s="8" t="s">
        <v>32</v>
      </c>
      <c r="M130" s="9" t="s">
        <v>12</v>
      </c>
      <c r="N130" s="10" t="s">
        <v>15</v>
      </c>
    </row>
    <row r="131" spans="1:14" x14ac:dyDescent="0.3">
      <c r="A131" s="11" t="str">
        <f t="shared" si="2"/>
        <v>Rhein-Neckar Löwen 2_mJB</v>
      </c>
      <c r="B131" s="11" t="s">
        <v>197</v>
      </c>
      <c r="C131" s="8" t="s">
        <v>10</v>
      </c>
      <c r="D131" t="s">
        <v>75</v>
      </c>
      <c r="E131" s="8" t="s">
        <v>8</v>
      </c>
      <c r="F131" s="8" t="s">
        <v>23</v>
      </c>
      <c r="G131" s="8" t="s">
        <v>26</v>
      </c>
      <c r="H131" s="8" t="s">
        <v>10</v>
      </c>
      <c r="I131" s="8" t="s">
        <v>367</v>
      </c>
      <c r="J131" s="9" t="s">
        <v>12</v>
      </c>
      <c r="K131" s="10" t="s">
        <v>22</v>
      </c>
      <c r="L131" s="8" t="s">
        <v>32</v>
      </c>
      <c r="M131" s="9" t="s">
        <v>12</v>
      </c>
      <c r="N131" s="10" t="s">
        <v>15</v>
      </c>
    </row>
    <row r="132" spans="1:14" x14ac:dyDescent="0.3">
      <c r="A132" s="11" t="str">
        <f t="shared" si="2"/>
        <v>JSG Rot-Malsch_mJB</v>
      </c>
      <c r="B132" s="11" t="s">
        <v>197</v>
      </c>
      <c r="C132" s="8" t="s">
        <v>19</v>
      </c>
      <c r="D132" t="s">
        <v>63</v>
      </c>
      <c r="E132" s="8" t="s">
        <v>8</v>
      </c>
      <c r="F132" s="8" t="s">
        <v>14</v>
      </c>
      <c r="G132" s="8" t="s">
        <v>7</v>
      </c>
      <c r="H132" s="8" t="s">
        <v>15</v>
      </c>
      <c r="I132" s="8" t="s">
        <v>368</v>
      </c>
      <c r="J132" s="9" t="s">
        <v>12</v>
      </c>
      <c r="K132" s="10" t="s">
        <v>369</v>
      </c>
      <c r="L132" s="8" t="s">
        <v>17</v>
      </c>
      <c r="M132" s="9" t="s">
        <v>12</v>
      </c>
      <c r="N132" s="10" t="s">
        <v>18</v>
      </c>
    </row>
    <row r="133" spans="1:14" x14ac:dyDescent="0.3">
      <c r="A133" s="11" t="str">
        <f>CONCATENATE(D133,"_",LEFT(B133,3))</f>
        <v>TV Forst_mJB</v>
      </c>
      <c r="B133" s="11" t="s">
        <v>197</v>
      </c>
      <c r="C133" s="8" t="s">
        <v>15</v>
      </c>
      <c r="D133" t="s">
        <v>72</v>
      </c>
      <c r="E133" s="8" t="s">
        <v>8</v>
      </c>
      <c r="F133" s="8" t="s">
        <v>14</v>
      </c>
      <c r="G133" s="8" t="s">
        <v>26</v>
      </c>
      <c r="H133" s="8" t="s">
        <v>14</v>
      </c>
      <c r="I133" s="8" t="s">
        <v>370</v>
      </c>
      <c r="J133" s="9" t="s">
        <v>12</v>
      </c>
      <c r="K133" s="10" t="s">
        <v>371</v>
      </c>
      <c r="L133" s="8" t="s">
        <v>8</v>
      </c>
      <c r="M133" s="9" t="s">
        <v>12</v>
      </c>
      <c r="N133" s="10" t="s">
        <v>8</v>
      </c>
    </row>
    <row r="134" spans="1:14" x14ac:dyDescent="0.3">
      <c r="A134" s="11" t="str">
        <f t="shared" ref="A134:A197" si="3">CONCATENATE(D134,"_",LEFT(B134,3))</f>
        <v>JSG Hemsbach/Laudenbach_mJB</v>
      </c>
      <c r="B134" s="11" t="s">
        <v>197</v>
      </c>
      <c r="C134" s="8" t="s">
        <v>14</v>
      </c>
      <c r="D134" t="s">
        <v>76</v>
      </c>
      <c r="E134" s="8" t="s">
        <v>8</v>
      </c>
      <c r="F134" s="8" t="s">
        <v>10</v>
      </c>
      <c r="G134" s="8" t="s">
        <v>7</v>
      </c>
      <c r="H134" s="8" t="s">
        <v>9</v>
      </c>
      <c r="I134" s="8" t="s">
        <v>372</v>
      </c>
      <c r="J134" s="9" t="s">
        <v>12</v>
      </c>
      <c r="K134" s="10" t="s">
        <v>373</v>
      </c>
      <c r="L134" s="8" t="s">
        <v>14</v>
      </c>
      <c r="M134" s="9" t="s">
        <v>12</v>
      </c>
      <c r="N134" s="10" t="s">
        <v>13</v>
      </c>
    </row>
    <row r="135" spans="1:14" x14ac:dyDescent="0.3">
      <c r="A135" s="11" t="str">
        <f t="shared" si="3"/>
        <v>TGS Pforzheim_mJB</v>
      </c>
      <c r="B135" s="11" t="s">
        <v>197</v>
      </c>
      <c r="C135" s="8" t="s">
        <v>25</v>
      </c>
      <c r="D135" t="s">
        <v>77</v>
      </c>
      <c r="E135" s="8" t="s">
        <v>8</v>
      </c>
      <c r="F135" s="8" t="s">
        <v>7</v>
      </c>
      <c r="G135" s="8" t="s">
        <v>26</v>
      </c>
      <c r="H135" s="8" t="s">
        <v>18</v>
      </c>
      <c r="I135" s="8" t="s">
        <v>22</v>
      </c>
      <c r="J135" s="9" t="s">
        <v>12</v>
      </c>
      <c r="K135" s="10" t="s">
        <v>354</v>
      </c>
      <c r="L135" s="8" t="s">
        <v>10</v>
      </c>
      <c r="M135" s="9" t="s">
        <v>12</v>
      </c>
      <c r="N135" s="10" t="s">
        <v>312</v>
      </c>
    </row>
    <row r="136" spans="1:14" x14ac:dyDescent="0.3">
      <c r="A136" s="11" t="str">
        <f t="shared" si="3"/>
        <v>_</v>
      </c>
    </row>
    <row r="137" spans="1:14" ht="15.6" x14ac:dyDescent="0.35">
      <c r="A137" s="11" t="str">
        <f t="shared" si="3"/>
        <v>_</v>
      </c>
      <c r="C137" s="1" t="s">
        <v>374</v>
      </c>
    </row>
    <row r="138" spans="1:14" x14ac:dyDescent="0.3">
      <c r="A138" s="11" t="str">
        <f t="shared" si="3"/>
        <v>_</v>
      </c>
      <c r="E138" s="6" t="s">
        <v>1</v>
      </c>
      <c r="F138" s="6" t="s">
        <v>2</v>
      </c>
      <c r="G138" s="6" t="s">
        <v>3</v>
      </c>
      <c r="H138" s="6" t="s">
        <v>4</v>
      </c>
      <c r="J138" s="7" t="s">
        <v>5</v>
      </c>
      <c r="M138" s="7" t="s">
        <v>6</v>
      </c>
    </row>
    <row r="139" spans="1:14" x14ac:dyDescent="0.3">
      <c r="A139" s="11" t="str">
        <f t="shared" si="3"/>
        <v>HG Oftersheim/Schwetzingen 2_mJB</v>
      </c>
      <c r="B139" s="11" t="s">
        <v>197</v>
      </c>
      <c r="C139" s="8">
        <v>7</v>
      </c>
      <c r="D139" t="s">
        <v>50</v>
      </c>
      <c r="E139" s="8" t="s">
        <v>8</v>
      </c>
      <c r="F139" s="8" t="s">
        <v>18</v>
      </c>
      <c r="G139" s="8" t="s">
        <v>26</v>
      </c>
      <c r="H139" s="8" t="s">
        <v>7</v>
      </c>
      <c r="I139" s="8" t="s">
        <v>375</v>
      </c>
      <c r="J139" s="9" t="s">
        <v>12</v>
      </c>
      <c r="K139" s="10" t="s">
        <v>120</v>
      </c>
      <c r="L139" s="8" t="s">
        <v>312</v>
      </c>
      <c r="M139" s="9" t="s">
        <v>12</v>
      </c>
      <c r="N139" s="10" t="s">
        <v>10</v>
      </c>
    </row>
    <row r="140" spans="1:14" x14ac:dyDescent="0.3">
      <c r="A140" s="11" t="str">
        <f t="shared" si="3"/>
        <v>HV Bad Schönborn_mJB</v>
      </c>
      <c r="B140" s="11" t="s">
        <v>197</v>
      </c>
      <c r="C140" s="8">
        <v>8</v>
      </c>
      <c r="D140" t="s">
        <v>81</v>
      </c>
      <c r="E140" s="8" t="s">
        <v>8</v>
      </c>
      <c r="F140" s="8" t="s">
        <v>9</v>
      </c>
      <c r="G140" s="8" t="s">
        <v>26</v>
      </c>
      <c r="H140" s="8" t="s">
        <v>19</v>
      </c>
      <c r="I140" s="8" t="s">
        <v>376</v>
      </c>
      <c r="J140" s="9" t="s">
        <v>12</v>
      </c>
      <c r="K140" s="10" t="s">
        <v>373</v>
      </c>
      <c r="L140" s="8" t="s">
        <v>28</v>
      </c>
      <c r="M140" s="9" t="s">
        <v>12</v>
      </c>
      <c r="N140" s="10" t="s">
        <v>25</v>
      </c>
    </row>
    <row r="141" spans="1:14" x14ac:dyDescent="0.3">
      <c r="A141" s="11" t="str">
        <f t="shared" si="3"/>
        <v>Turnerschaft Durlach_mJB</v>
      </c>
      <c r="B141" s="11" t="s">
        <v>197</v>
      </c>
      <c r="C141" s="8">
        <v>9</v>
      </c>
      <c r="D141" t="s">
        <v>64</v>
      </c>
      <c r="E141" s="8" t="s">
        <v>8</v>
      </c>
      <c r="F141" s="8" t="s">
        <v>25</v>
      </c>
      <c r="G141" s="8" t="s">
        <v>26</v>
      </c>
      <c r="H141" s="8" t="s">
        <v>15</v>
      </c>
      <c r="I141" s="8" t="s">
        <v>128</v>
      </c>
      <c r="J141" s="9" t="s">
        <v>12</v>
      </c>
      <c r="K141" s="10" t="s">
        <v>149</v>
      </c>
      <c r="L141" s="8" t="s">
        <v>24</v>
      </c>
      <c r="M141" s="9" t="s">
        <v>12</v>
      </c>
      <c r="N141" s="10" t="s">
        <v>23</v>
      </c>
    </row>
    <row r="142" spans="1:14" x14ac:dyDescent="0.3">
      <c r="A142" s="11" t="str">
        <f t="shared" si="3"/>
        <v>TSV Rintheim 2_mJB</v>
      </c>
      <c r="B142" s="11" t="s">
        <v>197</v>
      </c>
      <c r="C142" s="8">
        <v>10</v>
      </c>
      <c r="D142" t="s">
        <v>377</v>
      </c>
      <c r="E142" s="8" t="s">
        <v>8</v>
      </c>
      <c r="F142" s="8" t="s">
        <v>15</v>
      </c>
      <c r="G142" s="8" t="s">
        <v>26</v>
      </c>
      <c r="H142" s="8" t="s">
        <v>25</v>
      </c>
      <c r="I142" s="8" t="s">
        <v>117</v>
      </c>
      <c r="J142" s="9" t="s">
        <v>12</v>
      </c>
      <c r="K142" s="10" t="s">
        <v>100</v>
      </c>
      <c r="L142" s="8" t="s">
        <v>23</v>
      </c>
      <c r="M142" s="9" t="s">
        <v>12</v>
      </c>
      <c r="N142" s="10" t="s">
        <v>24</v>
      </c>
    </row>
    <row r="143" spans="1:14" x14ac:dyDescent="0.3">
      <c r="A143" s="11" t="str">
        <f t="shared" si="3"/>
        <v>SG Nußloch_mJB</v>
      </c>
      <c r="B143" s="11" t="s">
        <v>197</v>
      </c>
      <c r="C143" s="8">
        <v>11</v>
      </c>
      <c r="D143" t="s">
        <v>33</v>
      </c>
      <c r="E143" s="8" t="s">
        <v>8</v>
      </c>
      <c r="F143" s="8" t="s">
        <v>15</v>
      </c>
      <c r="G143" s="8" t="s">
        <v>26</v>
      </c>
      <c r="H143" s="8" t="s">
        <v>25</v>
      </c>
      <c r="I143" s="8" t="s">
        <v>330</v>
      </c>
      <c r="J143" s="9" t="s">
        <v>12</v>
      </c>
      <c r="K143" s="10" t="s">
        <v>378</v>
      </c>
      <c r="L143" s="8" t="s">
        <v>23</v>
      </c>
      <c r="M143" s="9" t="s">
        <v>12</v>
      </c>
      <c r="N143" s="10" t="s">
        <v>24</v>
      </c>
    </row>
    <row r="144" spans="1:14" x14ac:dyDescent="0.3">
      <c r="A144" s="11" t="str">
        <f t="shared" si="3"/>
        <v>TSV Amicitia 06/09 Viernheim_mJB</v>
      </c>
      <c r="B144" s="11" t="s">
        <v>197</v>
      </c>
      <c r="C144" s="8">
        <v>12</v>
      </c>
      <c r="D144" t="s">
        <v>347</v>
      </c>
      <c r="E144" s="8" t="s">
        <v>8</v>
      </c>
      <c r="F144" s="8" t="s">
        <v>26</v>
      </c>
      <c r="G144" s="8" t="s">
        <v>26</v>
      </c>
      <c r="H144" s="8" t="s">
        <v>8</v>
      </c>
      <c r="I144" s="8" t="s">
        <v>130</v>
      </c>
      <c r="J144" s="9" t="s">
        <v>12</v>
      </c>
      <c r="K144" s="10" t="s">
        <v>379</v>
      </c>
      <c r="L144" s="8" t="s">
        <v>26</v>
      </c>
      <c r="M144" s="9" t="s">
        <v>12</v>
      </c>
      <c r="N144" s="10" t="s">
        <v>359</v>
      </c>
    </row>
    <row r="145" spans="1:18" x14ac:dyDescent="0.3">
      <c r="A145" s="11" t="str">
        <f t="shared" si="3"/>
        <v>_</v>
      </c>
    </row>
    <row r="146" spans="1:18" ht="15.6" x14ac:dyDescent="0.35">
      <c r="A146" s="11" t="str">
        <f t="shared" si="3"/>
        <v>_</v>
      </c>
      <c r="C146" s="1" t="s">
        <v>380</v>
      </c>
    </row>
    <row r="147" spans="1:18" x14ac:dyDescent="0.3">
      <c r="A147" s="11" t="str">
        <f t="shared" si="3"/>
        <v>_</v>
      </c>
      <c r="E147" s="6" t="s">
        <v>1</v>
      </c>
      <c r="F147" s="6" t="s">
        <v>2</v>
      </c>
      <c r="G147" s="6" t="s">
        <v>3</v>
      </c>
      <c r="H147" s="6" t="s">
        <v>4</v>
      </c>
      <c r="J147" s="7" t="s">
        <v>5</v>
      </c>
      <c r="M147" s="7" t="s">
        <v>6</v>
      </c>
      <c r="O147" s="6" t="s">
        <v>299</v>
      </c>
      <c r="P147" s="6" t="s">
        <v>300</v>
      </c>
      <c r="Q147" s="6" t="s">
        <v>301</v>
      </c>
      <c r="R147" s="6" t="s">
        <v>302</v>
      </c>
    </row>
    <row r="148" spans="1:18" x14ac:dyDescent="0.3">
      <c r="A148" s="11" t="str">
        <f t="shared" si="3"/>
        <v>SG Pforzheim/Eutingen_mJC</v>
      </c>
      <c r="B148" s="11" t="s">
        <v>163</v>
      </c>
      <c r="C148" s="8" t="s">
        <v>7</v>
      </c>
      <c r="D148" t="s">
        <v>94</v>
      </c>
      <c r="E148" s="8" t="s">
        <v>24</v>
      </c>
      <c r="F148" s="8" t="s">
        <v>24</v>
      </c>
      <c r="G148" s="8" t="s">
        <v>26</v>
      </c>
      <c r="H148" s="8" t="s">
        <v>26</v>
      </c>
      <c r="I148" s="8" t="s">
        <v>381</v>
      </c>
      <c r="J148" s="9" t="s">
        <v>12</v>
      </c>
      <c r="K148" s="10" t="s">
        <v>95</v>
      </c>
      <c r="L148" s="8" t="s">
        <v>305</v>
      </c>
      <c r="M148" s="9" t="s">
        <v>12</v>
      </c>
      <c r="N148" s="10" t="s">
        <v>26</v>
      </c>
      <c r="O148" s="8" t="s">
        <v>306</v>
      </c>
      <c r="P148" s="8" t="s">
        <v>382</v>
      </c>
      <c r="Q148" s="8" t="s">
        <v>383</v>
      </c>
      <c r="R148" s="8" t="s">
        <v>309</v>
      </c>
    </row>
    <row r="149" spans="1:18" x14ac:dyDescent="0.3">
      <c r="A149" s="11" t="str">
        <f t="shared" si="3"/>
        <v>Rhein-Neckar Löwen_mJC</v>
      </c>
      <c r="B149" s="11" t="s">
        <v>163</v>
      </c>
      <c r="C149" s="8" t="s">
        <v>10</v>
      </c>
      <c r="D149" t="s">
        <v>46</v>
      </c>
      <c r="E149" s="8" t="s">
        <v>44</v>
      </c>
      <c r="F149" s="8" t="s">
        <v>17</v>
      </c>
      <c r="G149" s="8" t="s">
        <v>26</v>
      </c>
      <c r="H149" s="8" t="s">
        <v>10</v>
      </c>
      <c r="I149" s="8" t="s">
        <v>384</v>
      </c>
      <c r="J149" s="9" t="s">
        <v>12</v>
      </c>
      <c r="K149" s="10" t="s">
        <v>385</v>
      </c>
      <c r="L149" s="8" t="s">
        <v>386</v>
      </c>
      <c r="M149" s="9" t="s">
        <v>12</v>
      </c>
      <c r="N149" s="10" t="s">
        <v>15</v>
      </c>
      <c r="O149" s="8" t="s">
        <v>387</v>
      </c>
      <c r="P149" s="8" t="s">
        <v>388</v>
      </c>
      <c r="Q149" s="8" t="s">
        <v>389</v>
      </c>
      <c r="R149" s="8" t="s">
        <v>309</v>
      </c>
    </row>
    <row r="150" spans="1:18" x14ac:dyDescent="0.3">
      <c r="A150" s="11" t="str">
        <f t="shared" si="3"/>
        <v>HG Oftersheim/Schwetzingen_mJC</v>
      </c>
      <c r="B150" s="11" t="s">
        <v>163</v>
      </c>
      <c r="C150" s="8" t="s">
        <v>19</v>
      </c>
      <c r="D150" t="s">
        <v>21</v>
      </c>
      <c r="E150" s="8" t="s">
        <v>44</v>
      </c>
      <c r="F150" s="8" t="s">
        <v>18</v>
      </c>
      <c r="G150" s="8" t="s">
        <v>26</v>
      </c>
      <c r="H150" s="8" t="s">
        <v>15</v>
      </c>
      <c r="I150" s="8" t="s">
        <v>390</v>
      </c>
      <c r="J150" s="9" t="s">
        <v>12</v>
      </c>
      <c r="K150" s="10" t="s">
        <v>391</v>
      </c>
      <c r="L150" s="8" t="s">
        <v>312</v>
      </c>
      <c r="M150" s="9" t="s">
        <v>12</v>
      </c>
      <c r="N150" s="10" t="s">
        <v>23</v>
      </c>
      <c r="O150" s="8" t="s">
        <v>392</v>
      </c>
      <c r="P150" s="8" t="s">
        <v>393</v>
      </c>
      <c r="Q150" s="8" t="s">
        <v>394</v>
      </c>
      <c r="R150" s="8" t="s">
        <v>309</v>
      </c>
    </row>
    <row r="151" spans="1:18" x14ac:dyDescent="0.3">
      <c r="A151" s="11" t="str">
        <f t="shared" si="3"/>
        <v>ASG Horan/St. Leon/Reilingen_mJC</v>
      </c>
      <c r="B151" s="11" t="s">
        <v>163</v>
      </c>
      <c r="C151" s="8" t="s">
        <v>15</v>
      </c>
      <c r="D151" t="s">
        <v>96</v>
      </c>
      <c r="E151" s="8" t="s">
        <v>24</v>
      </c>
      <c r="F151" s="8" t="s">
        <v>25</v>
      </c>
      <c r="G151" s="8" t="s">
        <v>26</v>
      </c>
      <c r="H151" s="8" t="s">
        <v>25</v>
      </c>
      <c r="I151" s="8" t="s">
        <v>395</v>
      </c>
      <c r="J151" s="9" t="s">
        <v>12</v>
      </c>
      <c r="K151" s="10" t="s">
        <v>396</v>
      </c>
      <c r="L151" s="8" t="s">
        <v>24</v>
      </c>
      <c r="M151" s="9" t="s">
        <v>12</v>
      </c>
      <c r="N151" s="10" t="s">
        <v>24</v>
      </c>
      <c r="O151" s="8" t="s">
        <v>335</v>
      </c>
      <c r="P151" s="8" t="s">
        <v>397</v>
      </c>
      <c r="Q151" s="8" t="s">
        <v>398</v>
      </c>
      <c r="R151" s="8" t="s">
        <v>309</v>
      </c>
    </row>
    <row r="152" spans="1:18" x14ac:dyDescent="0.3">
      <c r="A152" s="11" t="str">
        <f t="shared" si="3"/>
        <v>TV Forst_mJC</v>
      </c>
      <c r="B152" s="11" t="s">
        <v>163</v>
      </c>
      <c r="C152" s="8" t="s">
        <v>14</v>
      </c>
      <c r="D152" t="s">
        <v>72</v>
      </c>
      <c r="E152" s="8" t="s">
        <v>24</v>
      </c>
      <c r="F152" s="8" t="s">
        <v>14</v>
      </c>
      <c r="G152" s="8" t="s">
        <v>26</v>
      </c>
      <c r="H152" s="8" t="s">
        <v>9</v>
      </c>
      <c r="I152" s="8" t="s">
        <v>399</v>
      </c>
      <c r="J152" s="9" t="s">
        <v>12</v>
      </c>
      <c r="K152" s="10" t="s">
        <v>400</v>
      </c>
      <c r="L152" s="8" t="s">
        <v>8</v>
      </c>
      <c r="M152" s="9" t="s">
        <v>12</v>
      </c>
      <c r="N152" s="10" t="s">
        <v>28</v>
      </c>
      <c r="O152" s="8" t="s">
        <v>401</v>
      </c>
      <c r="P152" s="8" t="s">
        <v>402</v>
      </c>
      <c r="Q152" s="8" t="s">
        <v>403</v>
      </c>
      <c r="R152" s="8" t="s">
        <v>309</v>
      </c>
    </row>
    <row r="153" spans="1:18" x14ac:dyDescent="0.3">
      <c r="A153" s="11" t="str">
        <f t="shared" si="3"/>
        <v>HSG Walzbachtal_mJC</v>
      </c>
      <c r="B153" s="11" t="s">
        <v>163</v>
      </c>
      <c r="C153" s="8" t="s">
        <v>25</v>
      </c>
      <c r="D153" t="s">
        <v>57</v>
      </c>
      <c r="E153" s="8" t="s">
        <v>24</v>
      </c>
      <c r="F153" s="8" t="s">
        <v>15</v>
      </c>
      <c r="G153" s="8" t="s">
        <v>26</v>
      </c>
      <c r="H153" s="8" t="s">
        <v>23</v>
      </c>
      <c r="I153" s="8" t="s">
        <v>85</v>
      </c>
      <c r="J153" s="9" t="s">
        <v>12</v>
      </c>
      <c r="K153" s="10" t="s">
        <v>326</v>
      </c>
      <c r="L153" s="8" t="s">
        <v>23</v>
      </c>
      <c r="M153" s="9" t="s">
        <v>12</v>
      </c>
      <c r="N153" s="10" t="s">
        <v>32</v>
      </c>
      <c r="O153" s="8" t="s">
        <v>404</v>
      </c>
      <c r="P153" s="8" t="s">
        <v>405</v>
      </c>
      <c r="Q153" s="8" t="s">
        <v>406</v>
      </c>
      <c r="R153" s="8" t="s">
        <v>309</v>
      </c>
    </row>
    <row r="154" spans="1:18" x14ac:dyDescent="0.3">
      <c r="A154" s="11" t="str">
        <f t="shared" si="3"/>
        <v>SG Stutensee-Weingarten_mJC</v>
      </c>
      <c r="B154" s="11" t="s">
        <v>163</v>
      </c>
      <c r="C154" s="8" t="s">
        <v>9</v>
      </c>
      <c r="D154" t="s">
        <v>36</v>
      </c>
      <c r="E154" s="8" t="s">
        <v>24</v>
      </c>
      <c r="F154" s="8" t="s">
        <v>7</v>
      </c>
      <c r="G154" s="8" t="s">
        <v>7</v>
      </c>
      <c r="H154" s="8" t="s">
        <v>8</v>
      </c>
      <c r="I154" s="8" t="s">
        <v>90</v>
      </c>
      <c r="J154" s="9" t="s">
        <v>12</v>
      </c>
      <c r="K154" s="10" t="s">
        <v>407</v>
      </c>
      <c r="L154" s="8" t="s">
        <v>19</v>
      </c>
      <c r="M154" s="9" t="s">
        <v>12</v>
      </c>
      <c r="N154" s="10" t="s">
        <v>408</v>
      </c>
      <c r="O154" s="8" t="s">
        <v>409</v>
      </c>
      <c r="P154" s="8" t="s">
        <v>410</v>
      </c>
      <c r="Q154" s="8" t="s">
        <v>411</v>
      </c>
      <c r="R154" s="8" t="s">
        <v>309</v>
      </c>
    </row>
    <row r="155" spans="1:18" x14ac:dyDescent="0.3">
      <c r="A155" s="11" t="str">
        <f t="shared" si="3"/>
        <v>TSV Rintheim_mJC</v>
      </c>
      <c r="B155" s="11" t="s">
        <v>163</v>
      </c>
      <c r="C155" s="8" t="s">
        <v>23</v>
      </c>
      <c r="D155" t="s">
        <v>29</v>
      </c>
      <c r="E155" s="8" t="s">
        <v>24</v>
      </c>
      <c r="F155" s="8" t="s">
        <v>26</v>
      </c>
      <c r="G155" s="8" t="s">
        <v>7</v>
      </c>
      <c r="H155" s="8" t="s">
        <v>17</v>
      </c>
      <c r="I155" s="8" t="s">
        <v>412</v>
      </c>
      <c r="J155" s="9" t="s">
        <v>12</v>
      </c>
      <c r="K155" s="10" t="s">
        <v>413</v>
      </c>
      <c r="L155" s="8" t="s">
        <v>7</v>
      </c>
      <c r="M155" s="9" t="s">
        <v>12</v>
      </c>
      <c r="N155" s="10" t="s">
        <v>414</v>
      </c>
      <c r="O155" s="8" t="s">
        <v>415</v>
      </c>
      <c r="P155" s="8" t="s">
        <v>416</v>
      </c>
      <c r="Q155" s="8" t="s">
        <v>417</v>
      </c>
      <c r="R155" s="8" t="s">
        <v>309</v>
      </c>
    </row>
    <row r="156" spans="1:18" x14ac:dyDescent="0.3">
      <c r="A156" s="11" t="str">
        <f t="shared" si="3"/>
        <v>_</v>
      </c>
    </row>
    <row r="157" spans="1:18" ht="15.6" x14ac:dyDescent="0.35">
      <c r="A157" s="11" t="str">
        <f t="shared" si="3"/>
        <v>_</v>
      </c>
      <c r="C157" s="1" t="s">
        <v>418</v>
      </c>
    </row>
    <row r="158" spans="1:18" x14ac:dyDescent="0.3">
      <c r="A158" s="11" t="str">
        <f t="shared" si="3"/>
        <v>_</v>
      </c>
      <c r="E158" s="6" t="s">
        <v>1</v>
      </c>
      <c r="F158" s="6" t="s">
        <v>2</v>
      </c>
      <c r="G158" s="6" t="s">
        <v>3</v>
      </c>
      <c r="H158" s="6" t="s">
        <v>4</v>
      </c>
      <c r="J158" s="7" t="s">
        <v>5</v>
      </c>
      <c r="M158" s="7" t="s">
        <v>6</v>
      </c>
      <c r="O158" s="6" t="s">
        <v>299</v>
      </c>
      <c r="P158" s="6" t="s">
        <v>300</v>
      </c>
      <c r="Q158" s="6" t="s">
        <v>301</v>
      </c>
      <c r="R158" s="6" t="s">
        <v>302</v>
      </c>
    </row>
    <row r="159" spans="1:18" x14ac:dyDescent="0.3">
      <c r="A159" s="11" t="str">
        <f t="shared" si="3"/>
        <v>TB Pforzheim_wJA</v>
      </c>
      <c r="B159" s="11" t="s">
        <v>164</v>
      </c>
      <c r="C159" s="8" t="s">
        <v>7</v>
      </c>
      <c r="D159" t="s">
        <v>97</v>
      </c>
      <c r="E159" s="8" t="s">
        <v>28</v>
      </c>
      <c r="F159" s="8" t="s">
        <v>44</v>
      </c>
      <c r="G159" s="8" t="s">
        <v>26</v>
      </c>
      <c r="H159" s="8" t="s">
        <v>7</v>
      </c>
      <c r="I159" s="8" t="s">
        <v>325</v>
      </c>
      <c r="J159" s="9" t="s">
        <v>12</v>
      </c>
      <c r="K159" s="10" t="s">
        <v>139</v>
      </c>
      <c r="L159" s="8" t="s">
        <v>419</v>
      </c>
      <c r="M159" s="9" t="s">
        <v>12</v>
      </c>
      <c r="N159" s="10" t="s">
        <v>10</v>
      </c>
      <c r="O159" s="8" t="s">
        <v>420</v>
      </c>
      <c r="P159" s="8" t="s">
        <v>421</v>
      </c>
      <c r="Q159" s="8" t="s">
        <v>422</v>
      </c>
      <c r="R159" s="8" t="s">
        <v>309</v>
      </c>
    </row>
    <row r="160" spans="1:18" x14ac:dyDescent="0.3">
      <c r="A160" s="11" t="str">
        <f t="shared" si="3"/>
        <v>JSG Taubertal_wJA</v>
      </c>
      <c r="B160" s="11" t="s">
        <v>164</v>
      </c>
      <c r="C160" s="8" t="s">
        <v>10</v>
      </c>
      <c r="D160" t="s">
        <v>423</v>
      </c>
      <c r="E160" s="8" t="s">
        <v>28</v>
      </c>
      <c r="F160" s="8" t="s">
        <v>8</v>
      </c>
      <c r="G160" s="8" t="s">
        <v>26</v>
      </c>
      <c r="H160" s="8" t="s">
        <v>15</v>
      </c>
      <c r="I160" s="8" t="s">
        <v>400</v>
      </c>
      <c r="J160" s="9" t="s">
        <v>12</v>
      </c>
      <c r="K160" s="10" t="s">
        <v>396</v>
      </c>
      <c r="L160" s="8" t="s">
        <v>359</v>
      </c>
      <c r="M160" s="9" t="s">
        <v>12</v>
      </c>
      <c r="N160" s="10" t="s">
        <v>23</v>
      </c>
      <c r="O160" s="8" t="s">
        <v>424</v>
      </c>
      <c r="P160" s="8" t="s">
        <v>425</v>
      </c>
      <c r="Q160" s="8" t="s">
        <v>426</v>
      </c>
      <c r="R160" s="8" t="s">
        <v>309</v>
      </c>
    </row>
    <row r="161" spans="1:18" x14ac:dyDescent="0.3">
      <c r="A161" s="11" t="str">
        <f t="shared" si="3"/>
        <v>TV Bammental_wJA</v>
      </c>
      <c r="B161" s="11" t="s">
        <v>164</v>
      </c>
      <c r="C161" s="8" t="s">
        <v>19</v>
      </c>
      <c r="D161" t="s">
        <v>99</v>
      </c>
      <c r="E161" s="8" t="s">
        <v>44</v>
      </c>
      <c r="F161" s="8" t="s">
        <v>23</v>
      </c>
      <c r="G161" s="8" t="s">
        <v>26</v>
      </c>
      <c r="H161" s="8" t="s">
        <v>14</v>
      </c>
      <c r="I161" s="8" t="s">
        <v>396</v>
      </c>
      <c r="J161" s="9" t="s">
        <v>12</v>
      </c>
      <c r="K161" s="10" t="s">
        <v>427</v>
      </c>
      <c r="L161" s="8" t="s">
        <v>32</v>
      </c>
      <c r="M161" s="9" t="s">
        <v>12</v>
      </c>
      <c r="N161" s="10" t="s">
        <v>8</v>
      </c>
      <c r="O161" s="8" t="s">
        <v>428</v>
      </c>
      <c r="P161" s="8" t="s">
        <v>429</v>
      </c>
      <c r="Q161" s="8" t="s">
        <v>430</v>
      </c>
      <c r="R161" s="8" t="s">
        <v>309</v>
      </c>
    </row>
    <row r="162" spans="1:18" x14ac:dyDescent="0.3">
      <c r="A162" s="11" t="str">
        <f t="shared" si="3"/>
        <v>Rhein-Neckar Löwen_wJA</v>
      </c>
      <c r="B162" s="11" t="s">
        <v>164</v>
      </c>
      <c r="C162" s="8" t="s">
        <v>15</v>
      </c>
      <c r="D162" t="s">
        <v>46</v>
      </c>
      <c r="E162" s="8" t="s">
        <v>28</v>
      </c>
      <c r="F162" s="8" t="s">
        <v>23</v>
      </c>
      <c r="G162" s="8" t="s">
        <v>26</v>
      </c>
      <c r="H162" s="8" t="s">
        <v>25</v>
      </c>
      <c r="I162" s="8" t="s">
        <v>431</v>
      </c>
      <c r="J162" s="9" t="s">
        <v>12</v>
      </c>
      <c r="K162" s="10" t="s">
        <v>154</v>
      </c>
      <c r="L162" s="8" t="s">
        <v>32</v>
      </c>
      <c r="M162" s="9" t="s">
        <v>12</v>
      </c>
      <c r="N162" s="10" t="s">
        <v>24</v>
      </c>
      <c r="O162" s="8" t="s">
        <v>432</v>
      </c>
      <c r="P162" s="8" t="s">
        <v>433</v>
      </c>
      <c r="Q162" s="8" t="s">
        <v>434</v>
      </c>
      <c r="R162" s="8" t="s">
        <v>309</v>
      </c>
    </row>
    <row r="163" spans="1:18" x14ac:dyDescent="0.3">
      <c r="A163" s="11" t="str">
        <f t="shared" si="3"/>
        <v>WSG Kraichgau-Hardt_wJA</v>
      </c>
      <c r="B163" s="11" t="s">
        <v>164</v>
      </c>
      <c r="C163" s="8" t="s">
        <v>14</v>
      </c>
      <c r="D163" t="s">
        <v>435</v>
      </c>
      <c r="E163" s="8" t="s">
        <v>13</v>
      </c>
      <c r="F163" s="8" t="s">
        <v>9</v>
      </c>
      <c r="G163" s="8" t="s">
        <v>10</v>
      </c>
      <c r="H163" s="8" t="s">
        <v>25</v>
      </c>
      <c r="I163" s="8" t="s">
        <v>436</v>
      </c>
      <c r="J163" s="9" t="s">
        <v>12</v>
      </c>
      <c r="K163" s="10" t="s">
        <v>437</v>
      </c>
      <c r="L163" s="8" t="s">
        <v>32</v>
      </c>
      <c r="M163" s="9" t="s">
        <v>12</v>
      </c>
      <c r="N163" s="10" t="s">
        <v>28</v>
      </c>
      <c r="O163" s="8" t="s">
        <v>438</v>
      </c>
      <c r="P163" s="8" t="s">
        <v>439</v>
      </c>
      <c r="Q163" s="8" t="s">
        <v>440</v>
      </c>
      <c r="R163" s="8" t="s">
        <v>309</v>
      </c>
    </row>
    <row r="164" spans="1:18" x14ac:dyDescent="0.3">
      <c r="A164" s="11" t="str">
        <f t="shared" si="3"/>
        <v>JSG Rot-Malsch_wJA</v>
      </c>
      <c r="B164" s="11" t="s">
        <v>164</v>
      </c>
      <c r="C164" s="8" t="s">
        <v>25</v>
      </c>
      <c r="D164" t="s">
        <v>63</v>
      </c>
      <c r="E164" s="8" t="s">
        <v>28</v>
      </c>
      <c r="F164" s="8" t="s">
        <v>9</v>
      </c>
      <c r="G164" s="8" t="s">
        <v>26</v>
      </c>
      <c r="H164" s="8" t="s">
        <v>9</v>
      </c>
      <c r="I164" s="8" t="s">
        <v>441</v>
      </c>
      <c r="J164" s="9" t="s">
        <v>12</v>
      </c>
      <c r="K164" s="10" t="s">
        <v>442</v>
      </c>
      <c r="L164" s="8" t="s">
        <v>28</v>
      </c>
      <c r="M164" s="9" t="s">
        <v>12</v>
      </c>
      <c r="N164" s="10" t="s">
        <v>28</v>
      </c>
      <c r="O164" s="8" t="s">
        <v>335</v>
      </c>
      <c r="P164" s="8" t="s">
        <v>443</v>
      </c>
      <c r="Q164" s="8" t="s">
        <v>444</v>
      </c>
      <c r="R164" s="8" t="s">
        <v>309</v>
      </c>
    </row>
    <row r="165" spans="1:18" x14ac:dyDescent="0.3">
      <c r="A165" s="11" t="str">
        <f t="shared" si="3"/>
        <v>TSV Birkenau_wJA</v>
      </c>
      <c r="B165" s="11" t="s">
        <v>164</v>
      </c>
      <c r="C165" s="8" t="s">
        <v>9</v>
      </c>
      <c r="D165" t="s">
        <v>101</v>
      </c>
      <c r="E165" s="8" t="s">
        <v>28</v>
      </c>
      <c r="F165" s="8" t="s">
        <v>19</v>
      </c>
      <c r="G165" s="8" t="s">
        <v>19</v>
      </c>
      <c r="H165" s="8" t="s">
        <v>23</v>
      </c>
      <c r="I165" s="8" t="s">
        <v>445</v>
      </c>
      <c r="J165" s="9" t="s">
        <v>12</v>
      </c>
      <c r="K165" s="10" t="s">
        <v>446</v>
      </c>
      <c r="L165" s="8" t="s">
        <v>18</v>
      </c>
      <c r="M165" s="9" t="s">
        <v>12</v>
      </c>
      <c r="N165" s="10" t="s">
        <v>447</v>
      </c>
      <c r="O165" s="8" t="s">
        <v>448</v>
      </c>
      <c r="P165" s="8" t="s">
        <v>449</v>
      </c>
      <c r="Q165" s="8" t="s">
        <v>450</v>
      </c>
      <c r="R165" s="8" t="s">
        <v>309</v>
      </c>
    </row>
    <row r="166" spans="1:18" x14ac:dyDescent="0.3">
      <c r="A166" s="11" t="str">
        <f t="shared" si="3"/>
        <v>HG Oftersheim/Schwetzingen_wJA</v>
      </c>
      <c r="B166" s="11" t="s">
        <v>164</v>
      </c>
      <c r="C166" s="8" t="s">
        <v>23</v>
      </c>
      <c r="D166" t="s">
        <v>21</v>
      </c>
      <c r="E166" s="8" t="s">
        <v>28</v>
      </c>
      <c r="F166" s="8" t="s">
        <v>10</v>
      </c>
      <c r="G166" s="8" t="s">
        <v>7</v>
      </c>
      <c r="H166" s="8" t="s">
        <v>17</v>
      </c>
      <c r="I166" s="8" t="s">
        <v>100</v>
      </c>
      <c r="J166" s="9" t="s">
        <v>12</v>
      </c>
      <c r="K166" s="10" t="s">
        <v>451</v>
      </c>
      <c r="L166" s="8" t="s">
        <v>14</v>
      </c>
      <c r="M166" s="9" t="s">
        <v>12</v>
      </c>
      <c r="N166" s="10" t="s">
        <v>414</v>
      </c>
      <c r="O166" s="8" t="s">
        <v>452</v>
      </c>
      <c r="P166" s="8" t="s">
        <v>453</v>
      </c>
      <c r="Q166" s="8" t="s">
        <v>454</v>
      </c>
      <c r="R166" s="8" t="s">
        <v>309</v>
      </c>
    </row>
    <row r="167" spans="1:18" x14ac:dyDescent="0.3">
      <c r="A167" s="11" t="str">
        <f t="shared" si="3"/>
        <v>ASG Walldorf/Wiesloch_wJA</v>
      </c>
      <c r="B167" s="11" t="s">
        <v>164</v>
      </c>
      <c r="C167" s="8" t="s">
        <v>18</v>
      </c>
      <c r="D167" t="s">
        <v>102</v>
      </c>
      <c r="E167" s="8" t="s">
        <v>28</v>
      </c>
      <c r="F167" s="8" t="s">
        <v>10</v>
      </c>
      <c r="G167" s="8" t="s">
        <v>26</v>
      </c>
      <c r="H167" s="8" t="s">
        <v>24</v>
      </c>
      <c r="I167" s="8" t="s">
        <v>455</v>
      </c>
      <c r="J167" s="9" t="s">
        <v>12</v>
      </c>
      <c r="K167" s="10" t="s">
        <v>69</v>
      </c>
      <c r="L167" s="8" t="s">
        <v>15</v>
      </c>
      <c r="M167" s="9" t="s">
        <v>12</v>
      </c>
      <c r="N167" s="10" t="s">
        <v>305</v>
      </c>
      <c r="O167" s="8" t="s">
        <v>456</v>
      </c>
      <c r="P167" s="8" t="s">
        <v>457</v>
      </c>
      <c r="Q167" s="8" t="s">
        <v>458</v>
      </c>
      <c r="R167" s="8" t="s">
        <v>309</v>
      </c>
    </row>
    <row r="168" spans="1:18" x14ac:dyDescent="0.3">
      <c r="A168" s="11" t="str">
        <f t="shared" si="3"/>
        <v>_</v>
      </c>
    </row>
    <row r="169" spans="1:18" ht="15.6" x14ac:dyDescent="0.35">
      <c r="A169" s="11" t="str">
        <f t="shared" si="3"/>
        <v>_</v>
      </c>
      <c r="C169" s="1" t="s">
        <v>459</v>
      </c>
    </row>
    <row r="170" spans="1:18" x14ac:dyDescent="0.3">
      <c r="A170" s="11" t="str">
        <f t="shared" si="3"/>
        <v>_</v>
      </c>
      <c r="E170" s="6" t="s">
        <v>1</v>
      </c>
      <c r="F170" s="6" t="s">
        <v>2</v>
      </c>
      <c r="G170" s="6" t="s">
        <v>3</v>
      </c>
      <c r="H170" s="6" t="s">
        <v>4</v>
      </c>
      <c r="J170" s="7" t="s">
        <v>5</v>
      </c>
      <c r="M170" s="7" t="s">
        <v>6</v>
      </c>
    </row>
    <row r="171" spans="1:18" x14ac:dyDescent="0.3">
      <c r="A171" s="11" t="str">
        <f t="shared" si="3"/>
        <v>Rhein-Neckar Löwen_wJB</v>
      </c>
      <c r="B171" s="11" t="s">
        <v>165</v>
      </c>
      <c r="C171" s="8" t="s">
        <v>7</v>
      </c>
      <c r="D171" t="s">
        <v>46</v>
      </c>
      <c r="E171" s="8" t="s">
        <v>9</v>
      </c>
      <c r="F171" s="8" t="s">
        <v>14</v>
      </c>
      <c r="G171" s="8" t="s">
        <v>7</v>
      </c>
      <c r="H171" s="8" t="s">
        <v>7</v>
      </c>
      <c r="I171" s="8" t="s">
        <v>460</v>
      </c>
      <c r="J171" s="9" t="s">
        <v>12</v>
      </c>
      <c r="K171" s="10" t="s">
        <v>125</v>
      </c>
      <c r="L171" s="8" t="s">
        <v>17</v>
      </c>
      <c r="M171" s="9" t="s">
        <v>12</v>
      </c>
      <c r="N171" s="10" t="s">
        <v>19</v>
      </c>
    </row>
    <row r="172" spans="1:18" x14ac:dyDescent="0.3">
      <c r="A172" s="11" t="str">
        <f t="shared" si="3"/>
        <v>TSV Rintheim_wJB</v>
      </c>
      <c r="B172" s="11" t="s">
        <v>165</v>
      </c>
      <c r="C172" s="8" t="s">
        <v>10</v>
      </c>
      <c r="D172" t="s">
        <v>29</v>
      </c>
      <c r="E172" s="8" t="s">
        <v>9</v>
      </c>
      <c r="F172" s="8" t="s">
        <v>14</v>
      </c>
      <c r="G172" s="8" t="s">
        <v>7</v>
      </c>
      <c r="H172" s="8" t="s">
        <v>7</v>
      </c>
      <c r="I172" s="8" t="s">
        <v>461</v>
      </c>
      <c r="J172" s="9" t="s">
        <v>12</v>
      </c>
      <c r="K172" s="10" t="s">
        <v>61</v>
      </c>
      <c r="L172" s="8" t="s">
        <v>17</v>
      </c>
      <c r="M172" s="9" t="s">
        <v>12</v>
      </c>
      <c r="N172" s="10" t="s">
        <v>19</v>
      </c>
    </row>
    <row r="173" spans="1:18" x14ac:dyDescent="0.3">
      <c r="A173" s="11" t="str">
        <f t="shared" si="3"/>
        <v>TB Pforzheim_wJB</v>
      </c>
      <c r="B173" s="11" t="s">
        <v>165</v>
      </c>
      <c r="C173" s="8" t="s">
        <v>19</v>
      </c>
      <c r="D173" t="s">
        <v>97</v>
      </c>
      <c r="E173" s="8" t="s">
        <v>9</v>
      </c>
      <c r="F173" s="8" t="s">
        <v>14</v>
      </c>
      <c r="G173" s="8" t="s">
        <v>7</v>
      </c>
      <c r="H173" s="8" t="s">
        <v>7</v>
      </c>
      <c r="I173" s="8" t="s">
        <v>35</v>
      </c>
      <c r="J173" s="9" t="s">
        <v>12</v>
      </c>
      <c r="K173" s="10" t="s">
        <v>105</v>
      </c>
      <c r="L173" s="8" t="s">
        <v>17</v>
      </c>
      <c r="M173" s="9" t="s">
        <v>12</v>
      </c>
      <c r="N173" s="10" t="s">
        <v>19</v>
      </c>
    </row>
    <row r="174" spans="1:18" x14ac:dyDescent="0.3">
      <c r="A174" s="11" t="str">
        <f t="shared" si="3"/>
        <v>TG Eggenstein_wJB</v>
      </c>
      <c r="B174" s="11" t="s">
        <v>165</v>
      </c>
      <c r="C174" s="8" t="s">
        <v>15</v>
      </c>
      <c r="D174" t="s">
        <v>58</v>
      </c>
      <c r="E174" s="8" t="s">
        <v>9</v>
      </c>
      <c r="F174" s="8" t="s">
        <v>19</v>
      </c>
      <c r="G174" s="8" t="s">
        <v>26</v>
      </c>
      <c r="H174" s="8" t="s">
        <v>15</v>
      </c>
      <c r="I174" s="8" t="s">
        <v>462</v>
      </c>
      <c r="J174" s="9" t="s">
        <v>12</v>
      </c>
      <c r="K174" s="10" t="s">
        <v>463</v>
      </c>
      <c r="L174" s="8" t="s">
        <v>25</v>
      </c>
      <c r="M174" s="9" t="s">
        <v>12</v>
      </c>
      <c r="N174" s="10" t="s">
        <v>23</v>
      </c>
    </row>
    <row r="175" spans="1:18" x14ac:dyDescent="0.3">
      <c r="A175" s="11" t="str">
        <f t="shared" si="3"/>
        <v>HSG Walzbachtal_wJB</v>
      </c>
      <c r="B175" s="11" t="s">
        <v>165</v>
      </c>
      <c r="C175" s="8" t="s">
        <v>14</v>
      </c>
      <c r="D175" t="s">
        <v>57</v>
      </c>
      <c r="E175" s="8" t="s">
        <v>9</v>
      </c>
      <c r="F175" s="8" t="s">
        <v>10</v>
      </c>
      <c r="G175" s="8" t="s">
        <v>10</v>
      </c>
      <c r="H175" s="8" t="s">
        <v>19</v>
      </c>
      <c r="I175" s="8" t="s">
        <v>464</v>
      </c>
      <c r="J175" s="9" t="s">
        <v>12</v>
      </c>
      <c r="K175" s="10" t="s">
        <v>463</v>
      </c>
      <c r="L175" s="8" t="s">
        <v>25</v>
      </c>
      <c r="M175" s="9" t="s">
        <v>12</v>
      </c>
      <c r="N175" s="10" t="s">
        <v>23</v>
      </c>
    </row>
    <row r="176" spans="1:18" x14ac:dyDescent="0.3">
      <c r="A176" s="11" t="str">
        <f t="shared" si="3"/>
        <v>TV Sinsheim 2_wJB</v>
      </c>
      <c r="B176" s="11" t="s">
        <v>165</v>
      </c>
      <c r="C176" s="8" t="s">
        <v>25</v>
      </c>
      <c r="D176" t="s">
        <v>465</v>
      </c>
      <c r="E176" s="8" t="s">
        <v>9</v>
      </c>
      <c r="F176" s="8" t="s">
        <v>10</v>
      </c>
      <c r="G176" s="8" t="s">
        <v>26</v>
      </c>
      <c r="H176" s="8" t="s">
        <v>14</v>
      </c>
      <c r="I176" s="8" t="s">
        <v>112</v>
      </c>
      <c r="J176" s="9" t="s">
        <v>12</v>
      </c>
      <c r="K176" s="10" t="s">
        <v>160</v>
      </c>
      <c r="L176" s="8" t="s">
        <v>15</v>
      </c>
      <c r="M176" s="9" t="s">
        <v>12</v>
      </c>
      <c r="N176" s="10" t="s">
        <v>8</v>
      </c>
    </row>
    <row r="177" spans="1:18" x14ac:dyDescent="0.3">
      <c r="A177" s="11" t="str">
        <f t="shared" si="3"/>
        <v>HSG Bergstraße_wJB</v>
      </c>
      <c r="B177" s="11" t="s">
        <v>165</v>
      </c>
      <c r="C177" s="8" t="s">
        <v>9</v>
      </c>
      <c r="D177" t="s">
        <v>104</v>
      </c>
      <c r="E177" s="8" t="s">
        <v>9</v>
      </c>
      <c r="F177" s="8" t="s">
        <v>10</v>
      </c>
      <c r="G177" s="8" t="s">
        <v>26</v>
      </c>
      <c r="H177" s="8" t="s">
        <v>14</v>
      </c>
      <c r="I177" s="8" t="s">
        <v>466</v>
      </c>
      <c r="J177" s="9" t="s">
        <v>12</v>
      </c>
      <c r="K177" s="10" t="s">
        <v>467</v>
      </c>
      <c r="L177" s="8" t="s">
        <v>15</v>
      </c>
      <c r="M177" s="9" t="s">
        <v>12</v>
      </c>
      <c r="N177" s="10" t="s">
        <v>8</v>
      </c>
    </row>
    <row r="178" spans="1:18" x14ac:dyDescent="0.3">
      <c r="A178" s="11" t="str">
        <f t="shared" si="3"/>
        <v>TSV Birkenau_wJB</v>
      </c>
      <c r="B178" s="11" t="s">
        <v>165</v>
      </c>
      <c r="C178" s="8" t="s">
        <v>23</v>
      </c>
      <c r="D178" t="s">
        <v>101</v>
      </c>
      <c r="E178" s="8" t="s">
        <v>9</v>
      </c>
      <c r="F178" s="8" t="s">
        <v>7</v>
      </c>
      <c r="G178" s="8" t="s">
        <v>7</v>
      </c>
      <c r="H178" s="8" t="s">
        <v>14</v>
      </c>
      <c r="I178" s="8" t="s">
        <v>464</v>
      </c>
      <c r="J178" s="9" t="s">
        <v>12</v>
      </c>
      <c r="K178" s="10" t="s">
        <v>460</v>
      </c>
      <c r="L178" s="8" t="s">
        <v>19</v>
      </c>
      <c r="M178" s="9" t="s">
        <v>12</v>
      </c>
      <c r="N178" s="10" t="s">
        <v>17</v>
      </c>
    </row>
    <row r="179" spans="1:18" x14ac:dyDescent="0.3">
      <c r="A179" s="11" t="str">
        <f t="shared" si="3"/>
        <v>_</v>
      </c>
    </row>
    <row r="180" spans="1:18" ht="15.6" x14ac:dyDescent="0.35">
      <c r="A180" s="11" t="str">
        <f t="shared" si="3"/>
        <v>_</v>
      </c>
      <c r="C180" s="1" t="s">
        <v>468</v>
      </c>
    </row>
    <row r="181" spans="1:18" x14ac:dyDescent="0.3">
      <c r="A181" s="11" t="str">
        <f t="shared" si="3"/>
        <v>_</v>
      </c>
      <c r="E181" s="6" t="s">
        <v>1</v>
      </c>
      <c r="F181" s="6" t="s">
        <v>2</v>
      </c>
      <c r="G181" s="6" t="s">
        <v>3</v>
      </c>
      <c r="H181" s="6" t="s">
        <v>4</v>
      </c>
      <c r="J181" s="7" t="s">
        <v>5</v>
      </c>
      <c r="M181" s="7" t="s">
        <v>6</v>
      </c>
      <c r="O181" s="6" t="s">
        <v>299</v>
      </c>
      <c r="P181" s="6" t="s">
        <v>300</v>
      </c>
      <c r="Q181" s="6" t="s">
        <v>301</v>
      </c>
      <c r="R181" s="6" t="s">
        <v>302</v>
      </c>
    </row>
    <row r="182" spans="1:18" x14ac:dyDescent="0.3">
      <c r="A182" s="11" t="str">
        <f t="shared" si="3"/>
        <v>TV Sinsheim_wJC</v>
      </c>
      <c r="B182" s="11" t="s">
        <v>166</v>
      </c>
      <c r="C182" s="8" t="s">
        <v>7</v>
      </c>
      <c r="D182" t="s">
        <v>106</v>
      </c>
      <c r="E182" s="8" t="s">
        <v>28</v>
      </c>
      <c r="F182" s="8" t="s">
        <v>24</v>
      </c>
      <c r="G182" s="8" t="s">
        <v>7</v>
      </c>
      <c r="H182" s="8" t="s">
        <v>7</v>
      </c>
      <c r="I182" s="8" t="s">
        <v>469</v>
      </c>
      <c r="J182" s="9" t="s">
        <v>12</v>
      </c>
      <c r="K182" s="10" t="s">
        <v>376</v>
      </c>
      <c r="L182" s="8" t="s">
        <v>470</v>
      </c>
      <c r="M182" s="9" t="s">
        <v>12</v>
      </c>
      <c r="N182" s="10" t="s">
        <v>19</v>
      </c>
      <c r="O182" s="8" t="s">
        <v>471</v>
      </c>
      <c r="P182" s="8" t="s">
        <v>472</v>
      </c>
      <c r="Q182" s="8" t="s">
        <v>473</v>
      </c>
      <c r="R182" s="8" t="s">
        <v>309</v>
      </c>
    </row>
    <row r="183" spans="1:18" x14ac:dyDescent="0.3">
      <c r="A183" s="11" t="str">
        <f t="shared" si="3"/>
        <v>TSV Rintheim_wJC</v>
      </c>
      <c r="B183" s="11" t="s">
        <v>166</v>
      </c>
      <c r="C183" s="8" t="s">
        <v>10</v>
      </c>
      <c r="D183" t="s">
        <v>29</v>
      </c>
      <c r="E183" s="8" t="s">
        <v>44</v>
      </c>
      <c r="F183" s="8" t="s">
        <v>17</v>
      </c>
      <c r="G183" s="8" t="s">
        <v>7</v>
      </c>
      <c r="H183" s="8" t="s">
        <v>7</v>
      </c>
      <c r="I183" s="8" t="s">
        <v>107</v>
      </c>
      <c r="J183" s="9" t="s">
        <v>12</v>
      </c>
      <c r="K183" s="10" t="s">
        <v>108</v>
      </c>
      <c r="L183" s="8" t="s">
        <v>414</v>
      </c>
      <c r="M183" s="9" t="s">
        <v>12</v>
      </c>
      <c r="N183" s="10" t="s">
        <v>19</v>
      </c>
      <c r="O183" s="8" t="s">
        <v>474</v>
      </c>
      <c r="P183" s="8" t="s">
        <v>475</v>
      </c>
      <c r="Q183" s="8" t="s">
        <v>476</v>
      </c>
      <c r="R183" s="8" t="s">
        <v>309</v>
      </c>
    </row>
    <row r="184" spans="1:18" x14ac:dyDescent="0.3">
      <c r="A184" s="11" t="str">
        <f t="shared" si="3"/>
        <v>SG Nußloch_wJC</v>
      </c>
      <c r="B184" s="11" t="s">
        <v>166</v>
      </c>
      <c r="C184" s="8" t="s">
        <v>19</v>
      </c>
      <c r="D184" t="s">
        <v>33</v>
      </c>
      <c r="E184" s="8" t="s">
        <v>24</v>
      </c>
      <c r="F184" s="8" t="s">
        <v>23</v>
      </c>
      <c r="G184" s="8" t="s">
        <v>26</v>
      </c>
      <c r="H184" s="8" t="s">
        <v>15</v>
      </c>
      <c r="I184" s="8" t="s">
        <v>144</v>
      </c>
      <c r="J184" s="9" t="s">
        <v>12</v>
      </c>
      <c r="K184" s="10" t="s">
        <v>120</v>
      </c>
      <c r="L184" s="8" t="s">
        <v>32</v>
      </c>
      <c r="M184" s="9" t="s">
        <v>12</v>
      </c>
      <c r="N184" s="10" t="s">
        <v>23</v>
      </c>
      <c r="O184" s="8" t="s">
        <v>477</v>
      </c>
      <c r="P184" s="8" t="s">
        <v>478</v>
      </c>
      <c r="Q184" s="8" t="s">
        <v>479</v>
      </c>
      <c r="R184" s="8" t="s">
        <v>309</v>
      </c>
    </row>
    <row r="185" spans="1:18" x14ac:dyDescent="0.3">
      <c r="A185" s="11" t="str">
        <f t="shared" si="3"/>
        <v>TSG Ketsch_wJC</v>
      </c>
      <c r="B185" s="11" t="s">
        <v>166</v>
      </c>
      <c r="C185" s="8" t="s">
        <v>15</v>
      </c>
      <c r="D185" t="s">
        <v>109</v>
      </c>
      <c r="E185" s="8" t="s">
        <v>28</v>
      </c>
      <c r="F185" s="8" t="s">
        <v>18</v>
      </c>
      <c r="G185" s="8" t="s">
        <v>26</v>
      </c>
      <c r="H185" s="8" t="s">
        <v>14</v>
      </c>
      <c r="I185" s="8" t="s">
        <v>480</v>
      </c>
      <c r="J185" s="9" t="s">
        <v>12</v>
      </c>
      <c r="K185" s="10" t="s">
        <v>311</v>
      </c>
      <c r="L185" s="8" t="s">
        <v>312</v>
      </c>
      <c r="M185" s="9" t="s">
        <v>12</v>
      </c>
      <c r="N185" s="10" t="s">
        <v>8</v>
      </c>
      <c r="O185" s="8" t="s">
        <v>481</v>
      </c>
      <c r="P185" s="8" t="s">
        <v>425</v>
      </c>
      <c r="Q185" s="8" t="s">
        <v>482</v>
      </c>
      <c r="R185" s="8" t="s">
        <v>309</v>
      </c>
    </row>
    <row r="186" spans="1:18" x14ac:dyDescent="0.3">
      <c r="A186" s="11" t="str">
        <f t="shared" si="3"/>
        <v>TV Schriesheim_wJC</v>
      </c>
      <c r="B186" s="11" t="s">
        <v>166</v>
      </c>
      <c r="C186" s="8" t="s">
        <v>14</v>
      </c>
      <c r="D186" t="s">
        <v>43</v>
      </c>
      <c r="E186" s="8" t="s">
        <v>44</v>
      </c>
      <c r="F186" s="8" t="s">
        <v>14</v>
      </c>
      <c r="G186" s="8" t="s">
        <v>26</v>
      </c>
      <c r="H186" s="8" t="s">
        <v>23</v>
      </c>
      <c r="I186" s="8" t="s">
        <v>483</v>
      </c>
      <c r="J186" s="9" t="s">
        <v>12</v>
      </c>
      <c r="K186" s="10" t="s">
        <v>484</v>
      </c>
      <c r="L186" s="8" t="s">
        <v>8</v>
      </c>
      <c r="M186" s="9" t="s">
        <v>12</v>
      </c>
      <c r="N186" s="10" t="s">
        <v>32</v>
      </c>
      <c r="O186" s="8" t="s">
        <v>485</v>
      </c>
      <c r="P186" s="8" t="s">
        <v>486</v>
      </c>
      <c r="Q186" s="8" t="s">
        <v>487</v>
      </c>
      <c r="R186" s="8" t="s">
        <v>309</v>
      </c>
    </row>
    <row r="187" spans="1:18" x14ac:dyDescent="0.3">
      <c r="A187" s="11" t="str">
        <f t="shared" si="3"/>
        <v>TG 88 Pforzheim_wJC</v>
      </c>
      <c r="B187" s="11" t="s">
        <v>166</v>
      </c>
      <c r="C187" s="8" t="s">
        <v>25</v>
      </c>
      <c r="D187" t="s">
        <v>110</v>
      </c>
      <c r="E187" s="8" t="s">
        <v>24</v>
      </c>
      <c r="F187" s="8" t="s">
        <v>10</v>
      </c>
      <c r="G187" s="8" t="s">
        <v>7</v>
      </c>
      <c r="H187" s="8" t="s">
        <v>18</v>
      </c>
      <c r="I187" s="8" t="s">
        <v>34</v>
      </c>
      <c r="J187" s="9" t="s">
        <v>12</v>
      </c>
      <c r="K187" s="10" t="s">
        <v>488</v>
      </c>
      <c r="L187" s="8" t="s">
        <v>14</v>
      </c>
      <c r="M187" s="9" t="s">
        <v>12</v>
      </c>
      <c r="N187" s="10" t="s">
        <v>447</v>
      </c>
      <c r="O187" s="8" t="s">
        <v>489</v>
      </c>
      <c r="P187" s="8" t="s">
        <v>490</v>
      </c>
      <c r="Q187" s="8" t="s">
        <v>491</v>
      </c>
      <c r="R187" s="8" t="s">
        <v>324</v>
      </c>
    </row>
    <row r="188" spans="1:18" x14ac:dyDescent="0.3">
      <c r="A188" s="11" t="str">
        <f t="shared" si="3"/>
        <v>HC Mannheim-Vogelstang_wJC</v>
      </c>
      <c r="B188" s="11" t="s">
        <v>166</v>
      </c>
      <c r="C188" s="8" t="s">
        <v>9</v>
      </c>
      <c r="D188" t="s">
        <v>492</v>
      </c>
      <c r="E188" s="8" t="s">
        <v>24</v>
      </c>
      <c r="F188" s="8" t="s">
        <v>10</v>
      </c>
      <c r="G188" s="8" t="s">
        <v>7</v>
      </c>
      <c r="H188" s="8" t="s">
        <v>18</v>
      </c>
      <c r="I188" s="8" t="s">
        <v>161</v>
      </c>
      <c r="J188" s="9" t="s">
        <v>12</v>
      </c>
      <c r="K188" s="10" t="s">
        <v>493</v>
      </c>
      <c r="L188" s="8" t="s">
        <v>14</v>
      </c>
      <c r="M188" s="9" t="s">
        <v>12</v>
      </c>
      <c r="N188" s="10" t="s">
        <v>447</v>
      </c>
      <c r="O188" s="8" t="s">
        <v>489</v>
      </c>
      <c r="P188" s="8" t="s">
        <v>494</v>
      </c>
      <c r="Q188" s="8" t="s">
        <v>495</v>
      </c>
      <c r="R188" s="8" t="s">
        <v>324</v>
      </c>
    </row>
    <row r="189" spans="1:18" x14ac:dyDescent="0.3">
      <c r="A189" s="11" t="str">
        <f t="shared" si="3"/>
        <v>TB Pforzheim_wJC</v>
      </c>
      <c r="B189" s="11" t="s">
        <v>166</v>
      </c>
      <c r="C189" s="8" t="s">
        <v>23</v>
      </c>
      <c r="D189" t="s">
        <v>97</v>
      </c>
      <c r="E189" s="8" t="s">
        <v>24</v>
      </c>
      <c r="F189" s="8" t="s">
        <v>26</v>
      </c>
      <c r="G189" s="8" t="s">
        <v>26</v>
      </c>
      <c r="H189" s="8" t="s">
        <v>24</v>
      </c>
      <c r="I189" s="8" t="s">
        <v>86</v>
      </c>
      <c r="J189" s="9" t="s">
        <v>12</v>
      </c>
      <c r="K189" s="10" t="s">
        <v>496</v>
      </c>
      <c r="L189" s="8" t="s">
        <v>26</v>
      </c>
      <c r="M189" s="9" t="s">
        <v>12</v>
      </c>
      <c r="N189" s="10" t="s">
        <v>305</v>
      </c>
      <c r="O189" s="8" t="s">
        <v>360</v>
      </c>
      <c r="P189" s="8" t="s">
        <v>497</v>
      </c>
      <c r="Q189" s="8" t="s">
        <v>498</v>
      </c>
      <c r="R189" s="8" t="s">
        <v>309</v>
      </c>
    </row>
    <row r="190" spans="1:18" x14ac:dyDescent="0.3">
      <c r="A190" s="11" t="str">
        <f t="shared" si="3"/>
        <v>_</v>
      </c>
    </row>
    <row r="191" spans="1:18" ht="15.6" x14ac:dyDescent="0.35">
      <c r="A191" s="11" t="str">
        <f t="shared" si="3"/>
        <v>_</v>
      </c>
      <c r="C191" s="1" t="s">
        <v>499</v>
      </c>
    </row>
    <row r="192" spans="1:18" x14ac:dyDescent="0.3">
      <c r="A192" s="11" t="str">
        <f t="shared" si="3"/>
        <v>_</v>
      </c>
      <c r="E192" s="6" t="s">
        <v>1</v>
      </c>
      <c r="F192" s="6" t="s">
        <v>2</v>
      </c>
      <c r="G192" s="6" t="s">
        <v>3</v>
      </c>
      <c r="H192" s="6" t="s">
        <v>4</v>
      </c>
      <c r="J192" s="7" t="s">
        <v>5</v>
      </c>
      <c r="M192" s="7" t="s">
        <v>6</v>
      </c>
      <c r="O192" s="6" t="s">
        <v>299</v>
      </c>
      <c r="P192" s="6" t="s">
        <v>300</v>
      </c>
      <c r="Q192" s="6" t="s">
        <v>301</v>
      </c>
      <c r="R192" s="6" t="s">
        <v>302</v>
      </c>
    </row>
    <row r="193" spans="1:18" x14ac:dyDescent="0.3">
      <c r="A193" s="11" t="str">
        <f t="shared" si="3"/>
        <v>JSG Rot-Malsch 2_mJA</v>
      </c>
      <c r="B193" s="11" t="s">
        <v>282</v>
      </c>
      <c r="C193" s="8" t="s">
        <v>7</v>
      </c>
      <c r="D193" t="s">
        <v>500</v>
      </c>
      <c r="E193" s="8" t="s">
        <v>24</v>
      </c>
      <c r="F193" s="8" t="s">
        <v>17</v>
      </c>
      <c r="G193" s="8" t="s">
        <v>26</v>
      </c>
      <c r="H193" s="8" t="s">
        <v>7</v>
      </c>
      <c r="I193" s="8" t="s">
        <v>501</v>
      </c>
      <c r="J193" s="9" t="s">
        <v>12</v>
      </c>
      <c r="K193" s="10" t="s">
        <v>441</v>
      </c>
      <c r="L193" s="8" t="s">
        <v>386</v>
      </c>
      <c r="M193" s="9" t="s">
        <v>12</v>
      </c>
      <c r="N193" s="10" t="s">
        <v>10</v>
      </c>
      <c r="O193" s="8" t="s">
        <v>502</v>
      </c>
      <c r="P193" s="8" t="s">
        <v>307</v>
      </c>
      <c r="Q193" s="8" t="s">
        <v>503</v>
      </c>
      <c r="R193" s="8" t="s">
        <v>324</v>
      </c>
    </row>
    <row r="194" spans="1:18" x14ac:dyDescent="0.3">
      <c r="A194" s="11" t="str">
        <f t="shared" si="3"/>
        <v>TV Hardheim 1895_mJA</v>
      </c>
      <c r="B194" s="11" t="s">
        <v>282</v>
      </c>
      <c r="C194" s="8" t="s">
        <v>10</v>
      </c>
      <c r="D194" t="s">
        <v>504</v>
      </c>
      <c r="E194" s="8" t="s">
        <v>24</v>
      </c>
      <c r="F194" s="8" t="s">
        <v>17</v>
      </c>
      <c r="G194" s="8" t="s">
        <v>26</v>
      </c>
      <c r="H194" s="8" t="s">
        <v>7</v>
      </c>
      <c r="I194" s="8" t="s">
        <v>505</v>
      </c>
      <c r="J194" s="9" t="s">
        <v>12</v>
      </c>
      <c r="K194" s="10" t="s">
        <v>480</v>
      </c>
      <c r="L194" s="8" t="s">
        <v>386</v>
      </c>
      <c r="M194" s="9" t="s">
        <v>12</v>
      </c>
      <c r="N194" s="10" t="s">
        <v>10</v>
      </c>
      <c r="O194" s="8" t="s">
        <v>502</v>
      </c>
      <c r="P194" s="8" t="s">
        <v>506</v>
      </c>
      <c r="Q194" s="8" t="s">
        <v>507</v>
      </c>
      <c r="R194" s="8" t="s">
        <v>324</v>
      </c>
    </row>
    <row r="195" spans="1:18" x14ac:dyDescent="0.3">
      <c r="A195" s="11" t="str">
        <f t="shared" si="3"/>
        <v>ASG TSG Eintracht Plankstadt/TV Eppelheim_mJA</v>
      </c>
      <c r="B195" s="11" t="s">
        <v>282</v>
      </c>
      <c r="C195" s="8">
        <v>5</v>
      </c>
      <c r="D195" t="s">
        <v>145</v>
      </c>
      <c r="E195" s="8" t="s">
        <v>28</v>
      </c>
      <c r="F195" s="8" t="s">
        <v>23</v>
      </c>
      <c r="G195" s="8" t="s">
        <v>26</v>
      </c>
      <c r="H195" s="8" t="s">
        <v>25</v>
      </c>
      <c r="I195" s="8" t="s">
        <v>508</v>
      </c>
      <c r="J195" s="9" t="s">
        <v>12</v>
      </c>
      <c r="K195" s="10" t="s">
        <v>509</v>
      </c>
      <c r="L195" s="8" t="s">
        <v>32</v>
      </c>
      <c r="M195" s="9" t="s">
        <v>12</v>
      </c>
      <c r="N195" s="10" t="s">
        <v>24</v>
      </c>
      <c r="O195" s="8" t="s">
        <v>432</v>
      </c>
      <c r="P195" s="8" t="s">
        <v>510</v>
      </c>
      <c r="Q195" s="8" t="s">
        <v>511</v>
      </c>
      <c r="R195" s="8" t="s">
        <v>309</v>
      </c>
    </row>
    <row r="196" spans="1:18" x14ac:dyDescent="0.3">
      <c r="A196" s="11" t="str">
        <f t="shared" si="3"/>
        <v>ASG Heidelberg-Leimen_mJA</v>
      </c>
      <c r="B196" s="11" t="s">
        <v>282</v>
      </c>
      <c r="C196" s="8">
        <v>6</v>
      </c>
      <c r="D196" t="s">
        <v>146</v>
      </c>
      <c r="E196" s="8" t="s">
        <v>28</v>
      </c>
      <c r="F196" s="8" t="s">
        <v>9</v>
      </c>
      <c r="G196" s="8" t="s">
        <v>7</v>
      </c>
      <c r="H196" s="8" t="s">
        <v>25</v>
      </c>
      <c r="I196" s="8" t="s">
        <v>512</v>
      </c>
      <c r="J196" s="9" t="s">
        <v>12</v>
      </c>
      <c r="K196" s="10" t="s">
        <v>513</v>
      </c>
      <c r="L196" s="8" t="s">
        <v>13</v>
      </c>
      <c r="M196" s="9" t="s">
        <v>12</v>
      </c>
      <c r="N196" s="10" t="s">
        <v>44</v>
      </c>
      <c r="O196" s="8" t="s">
        <v>514</v>
      </c>
      <c r="P196" s="8" t="s">
        <v>515</v>
      </c>
      <c r="Q196" s="8" t="s">
        <v>516</v>
      </c>
      <c r="R196" s="8" t="s">
        <v>309</v>
      </c>
    </row>
    <row r="197" spans="1:18" x14ac:dyDescent="0.3">
      <c r="A197" s="11" t="str">
        <f t="shared" si="3"/>
        <v>TSG Germania Dossenheim_mJA</v>
      </c>
      <c r="B197" s="11" t="s">
        <v>282</v>
      </c>
      <c r="C197" s="8">
        <v>7</v>
      </c>
      <c r="D197" t="s">
        <v>54</v>
      </c>
      <c r="E197" s="8" t="s">
        <v>17</v>
      </c>
      <c r="F197" s="8" t="s">
        <v>15</v>
      </c>
      <c r="G197" s="8" t="s">
        <v>26</v>
      </c>
      <c r="H197" s="8" t="s">
        <v>9</v>
      </c>
      <c r="I197" s="8" t="s">
        <v>379</v>
      </c>
      <c r="J197" s="9" t="s">
        <v>12</v>
      </c>
      <c r="K197" s="10" t="s">
        <v>98</v>
      </c>
      <c r="L197" s="8" t="s">
        <v>23</v>
      </c>
      <c r="M197" s="9" t="s">
        <v>12</v>
      </c>
      <c r="N197" s="10" t="s">
        <v>28</v>
      </c>
      <c r="O197" s="8" t="s">
        <v>517</v>
      </c>
      <c r="P197" s="8" t="s">
        <v>518</v>
      </c>
      <c r="Q197" s="8" t="s">
        <v>519</v>
      </c>
      <c r="R197" s="8" t="s">
        <v>309</v>
      </c>
    </row>
    <row r="198" spans="1:18" x14ac:dyDescent="0.3">
      <c r="A198" s="11" t="str">
        <f t="shared" ref="A198:A261" si="4">CONCATENATE(D198,"_",LEFT(B198,3))</f>
        <v>JSG Ilvesheim/Ladenburg_mJA</v>
      </c>
      <c r="B198" s="11" t="s">
        <v>282</v>
      </c>
      <c r="C198" s="8">
        <v>8</v>
      </c>
      <c r="D198" t="s">
        <v>520</v>
      </c>
      <c r="E198" s="8" t="s">
        <v>17</v>
      </c>
      <c r="F198" s="8" t="s">
        <v>19</v>
      </c>
      <c r="G198" s="8" t="s">
        <v>7</v>
      </c>
      <c r="H198" s="8" t="s">
        <v>9</v>
      </c>
      <c r="I198" s="8" t="s">
        <v>343</v>
      </c>
      <c r="J198" s="9" t="s">
        <v>12</v>
      </c>
      <c r="K198" s="10" t="s">
        <v>521</v>
      </c>
      <c r="L198" s="8" t="s">
        <v>9</v>
      </c>
      <c r="M198" s="9" t="s">
        <v>12</v>
      </c>
      <c r="N198" s="10" t="s">
        <v>13</v>
      </c>
      <c r="O198" s="8" t="s">
        <v>336</v>
      </c>
      <c r="P198" s="8" t="s">
        <v>522</v>
      </c>
      <c r="Q198" s="8" t="s">
        <v>523</v>
      </c>
      <c r="R198" s="8" t="s">
        <v>309</v>
      </c>
    </row>
    <row r="199" spans="1:18" x14ac:dyDescent="0.3">
      <c r="A199" s="11" t="str">
        <f t="shared" si="4"/>
        <v>TSG Seckenheim_mJA</v>
      </c>
      <c r="B199" s="11" t="s">
        <v>282</v>
      </c>
      <c r="C199" s="8">
        <v>9</v>
      </c>
      <c r="D199" t="s">
        <v>524</v>
      </c>
      <c r="E199" s="8" t="s">
        <v>24</v>
      </c>
      <c r="F199" s="8" t="s">
        <v>19</v>
      </c>
      <c r="G199" s="8" t="s">
        <v>26</v>
      </c>
      <c r="H199" s="8" t="s">
        <v>18</v>
      </c>
      <c r="I199" s="8" t="s">
        <v>525</v>
      </c>
      <c r="J199" s="9" t="s">
        <v>12</v>
      </c>
      <c r="K199" s="10" t="s">
        <v>526</v>
      </c>
      <c r="L199" s="8" t="s">
        <v>25</v>
      </c>
      <c r="M199" s="9" t="s">
        <v>12</v>
      </c>
      <c r="N199" s="10" t="s">
        <v>312</v>
      </c>
      <c r="O199" s="8" t="s">
        <v>350</v>
      </c>
      <c r="P199" s="8" t="s">
        <v>527</v>
      </c>
      <c r="Q199" s="8" t="s">
        <v>528</v>
      </c>
      <c r="R199" s="8" t="s">
        <v>309</v>
      </c>
    </row>
    <row r="200" spans="1:18" x14ac:dyDescent="0.3">
      <c r="A200" s="11" t="str">
        <f t="shared" si="4"/>
        <v>SG HD-Kirchheim_mJA</v>
      </c>
      <c r="B200" s="11" t="s">
        <v>282</v>
      </c>
      <c r="C200" s="8">
        <v>10</v>
      </c>
      <c r="D200" t="s">
        <v>529</v>
      </c>
      <c r="E200" s="8" t="s">
        <v>24</v>
      </c>
      <c r="F200" s="8" t="s">
        <v>7</v>
      </c>
      <c r="G200" s="8" t="s">
        <v>26</v>
      </c>
      <c r="H200" s="8" t="s">
        <v>17</v>
      </c>
      <c r="I200" s="8" t="s">
        <v>396</v>
      </c>
      <c r="J200" s="9" t="s">
        <v>12</v>
      </c>
      <c r="K200" s="10" t="s">
        <v>530</v>
      </c>
      <c r="L200" s="8" t="s">
        <v>10</v>
      </c>
      <c r="M200" s="9" t="s">
        <v>12</v>
      </c>
      <c r="N200" s="10" t="s">
        <v>386</v>
      </c>
      <c r="O200" s="8" t="s">
        <v>531</v>
      </c>
      <c r="P200" s="8" t="s">
        <v>532</v>
      </c>
      <c r="Q200" s="8" t="s">
        <v>533</v>
      </c>
      <c r="R200" s="8" t="s">
        <v>309</v>
      </c>
    </row>
    <row r="201" spans="1:18" x14ac:dyDescent="0.3">
      <c r="A201" s="11" t="str">
        <f t="shared" si="4"/>
        <v>_</v>
      </c>
    </row>
    <row r="202" spans="1:18" ht="15.6" x14ac:dyDescent="0.35">
      <c r="A202" s="11" t="str">
        <f t="shared" si="4"/>
        <v>_</v>
      </c>
      <c r="C202" s="1" t="s">
        <v>534</v>
      </c>
    </row>
    <row r="203" spans="1:18" x14ac:dyDescent="0.3">
      <c r="A203" s="11" t="str">
        <f t="shared" si="4"/>
        <v>_</v>
      </c>
      <c r="E203" s="6" t="s">
        <v>1</v>
      </c>
      <c r="F203" s="6" t="s">
        <v>2</v>
      </c>
      <c r="G203" s="6" t="s">
        <v>3</v>
      </c>
      <c r="H203" s="6" t="s">
        <v>4</v>
      </c>
      <c r="J203" s="7" t="s">
        <v>5</v>
      </c>
      <c r="M203" s="7" t="s">
        <v>6</v>
      </c>
      <c r="O203" s="6" t="s">
        <v>299</v>
      </c>
      <c r="P203" s="6" t="s">
        <v>300</v>
      </c>
      <c r="Q203" s="6" t="s">
        <v>301</v>
      </c>
      <c r="R203" s="6" t="s">
        <v>302</v>
      </c>
    </row>
    <row r="204" spans="1:18" x14ac:dyDescent="0.3">
      <c r="A204" s="11" t="str">
        <f t="shared" si="4"/>
        <v>TV Schriesheim_mJA</v>
      </c>
      <c r="B204" s="11" t="s">
        <v>282</v>
      </c>
      <c r="C204" s="8">
        <v>3</v>
      </c>
      <c r="D204" t="s">
        <v>43</v>
      </c>
      <c r="E204" s="8" t="s">
        <v>18</v>
      </c>
      <c r="F204" s="8" t="s">
        <v>23</v>
      </c>
      <c r="G204" s="8" t="s">
        <v>26</v>
      </c>
      <c r="H204" s="8" t="s">
        <v>7</v>
      </c>
      <c r="I204" s="8" t="s">
        <v>535</v>
      </c>
      <c r="J204" s="9" t="s">
        <v>12</v>
      </c>
      <c r="K204" s="10" t="s">
        <v>125</v>
      </c>
      <c r="L204" s="8" t="s">
        <v>32</v>
      </c>
      <c r="M204" s="9" t="s">
        <v>12</v>
      </c>
      <c r="N204" s="10" t="s">
        <v>10</v>
      </c>
      <c r="O204" s="8" t="s">
        <v>536</v>
      </c>
      <c r="P204" s="8" t="s">
        <v>537</v>
      </c>
      <c r="Q204" s="8" t="s">
        <v>538</v>
      </c>
      <c r="R204" s="8" t="s">
        <v>338</v>
      </c>
    </row>
    <row r="205" spans="1:18" x14ac:dyDescent="0.3">
      <c r="A205" s="11" t="str">
        <f t="shared" si="4"/>
        <v>SG Vogelstang/Käfertal/Sandhofen_mJA</v>
      </c>
      <c r="B205" s="11" t="s">
        <v>282</v>
      </c>
      <c r="C205" s="8">
        <v>4</v>
      </c>
      <c r="D205" t="s">
        <v>147</v>
      </c>
      <c r="E205" s="8" t="s">
        <v>18</v>
      </c>
      <c r="F205" s="8" t="s">
        <v>9</v>
      </c>
      <c r="G205" s="8" t="s">
        <v>10</v>
      </c>
      <c r="H205" s="8" t="s">
        <v>26</v>
      </c>
      <c r="I205" s="8" t="s">
        <v>455</v>
      </c>
      <c r="J205" s="9" t="s">
        <v>12</v>
      </c>
      <c r="K205" s="10" t="s">
        <v>160</v>
      </c>
      <c r="L205" s="8" t="s">
        <v>32</v>
      </c>
      <c r="M205" s="9" t="s">
        <v>12</v>
      </c>
      <c r="N205" s="10" t="s">
        <v>10</v>
      </c>
      <c r="O205" s="8" t="s">
        <v>536</v>
      </c>
      <c r="P205" s="8" t="s">
        <v>478</v>
      </c>
      <c r="Q205" s="8" t="s">
        <v>539</v>
      </c>
      <c r="R205" s="8" t="s">
        <v>338</v>
      </c>
    </row>
    <row r="206" spans="1:18" x14ac:dyDescent="0.3">
      <c r="A206" s="11" t="str">
        <f t="shared" si="4"/>
        <v>TSV HD-Wieblingen_mJA</v>
      </c>
      <c r="B206" s="11" t="s">
        <v>282</v>
      </c>
      <c r="C206" s="8">
        <v>5</v>
      </c>
      <c r="D206" t="s">
        <v>540</v>
      </c>
      <c r="E206" s="8" t="s">
        <v>8</v>
      </c>
      <c r="F206" s="8" t="s">
        <v>25</v>
      </c>
      <c r="G206" s="8" t="s">
        <v>7</v>
      </c>
      <c r="H206" s="8" t="s">
        <v>19</v>
      </c>
      <c r="I206" s="8" t="s">
        <v>370</v>
      </c>
      <c r="J206" s="9" t="s">
        <v>12</v>
      </c>
      <c r="K206" s="10" t="s">
        <v>379</v>
      </c>
      <c r="L206" s="8" t="s">
        <v>44</v>
      </c>
      <c r="M206" s="9" t="s">
        <v>12</v>
      </c>
      <c r="N206" s="10" t="s">
        <v>9</v>
      </c>
      <c r="O206" s="8" t="s">
        <v>541</v>
      </c>
      <c r="P206" s="8" t="s">
        <v>542</v>
      </c>
      <c r="Q206" s="8" t="s">
        <v>543</v>
      </c>
      <c r="R206" s="8" t="s">
        <v>324</v>
      </c>
    </row>
    <row r="207" spans="1:18" x14ac:dyDescent="0.3">
      <c r="A207" s="11" t="str">
        <f t="shared" si="4"/>
        <v>SG Bammental/Neckargemünd_mJA</v>
      </c>
      <c r="B207" s="11" t="s">
        <v>282</v>
      </c>
      <c r="C207" s="8">
        <v>6</v>
      </c>
      <c r="D207" t="s">
        <v>544</v>
      </c>
      <c r="E207" s="8" t="s">
        <v>8</v>
      </c>
      <c r="F207" s="8" t="s">
        <v>25</v>
      </c>
      <c r="G207" s="8" t="s">
        <v>7</v>
      </c>
      <c r="H207" s="8" t="s">
        <v>19</v>
      </c>
      <c r="I207" s="8" t="s">
        <v>144</v>
      </c>
      <c r="J207" s="9" t="s">
        <v>12</v>
      </c>
      <c r="K207" s="10" t="s">
        <v>545</v>
      </c>
      <c r="L207" s="8" t="s">
        <v>44</v>
      </c>
      <c r="M207" s="9" t="s">
        <v>12</v>
      </c>
      <c r="N207" s="10" t="s">
        <v>9</v>
      </c>
      <c r="O207" s="8" t="s">
        <v>541</v>
      </c>
      <c r="P207" s="8" t="s">
        <v>546</v>
      </c>
      <c r="Q207" s="8" t="s">
        <v>547</v>
      </c>
      <c r="R207" s="8" t="s">
        <v>324</v>
      </c>
    </row>
    <row r="208" spans="1:18" x14ac:dyDescent="0.3">
      <c r="A208" s="11" t="str">
        <f t="shared" si="4"/>
        <v>TSG Wiesloch_mJA</v>
      </c>
      <c r="B208" s="11" t="s">
        <v>282</v>
      </c>
      <c r="C208" s="8">
        <v>7</v>
      </c>
      <c r="D208" t="s">
        <v>548</v>
      </c>
      <c r="E208" s="8" t="s">
        <v>18</v>
      </c>
      <c r="F208" s="8" t="s">
        <v>19</v>
      </c>
      <c r="G208" s="8" t="s">
        <v>26</v>
      </c>
      <c r="H208" s="8" t="s">
        <v>25</v>
      </c>
      <c r="I208" s="8" t="s">
        <v>89</v>
      </c>
      <c r="J208" s="9" t="s">
        <v>12</v>
      </c>
      <c r="K208" s="10" t="s">
        <v>348</v>
      </c>
      <c r="L208" s="8" t="s">
        <v>25</v>
      </c>
      <c r="M208" s="9" t="s">
        <v>12</v>
      </c>
      <c r="N208" s="10" t="s">
        <v>24</v>
      </c>
      <c r="O208" s="8" t="s">
        <v>404</v>
      </c>
      <c r="P208" s="8" t="s">
        <v>549</v>
      </c>
      <c r="Q208" s="8" t="s">
        <v>550</v>
      </c>
      <c r="R208" s="8" t="s">
        <v>309</v>
      </c>
    </row>
    <row r="209" spans="1:18" x14ac:dyDescent="0.3">
      <c r="A209" s="11" t="str">
        <f t="shared" si="4"/>
        <v>SG Schwarzbachtal_mJA</v>
      </c>
      <c r="B209" s="11" t="s">
        <v>282</v>
      </c>
      <c r="C209" s="8">
        <v>8</v>
      </c>
      <c r="D209" t="s">
        <v>551</v>
      </c>
      <c r="E209" s="8" t="s">
        <v>17</v>
      </c>
      <c r="F209" s="8" t="s">
        <v>19</v>
      </c>
      <c r="G209" s="8" t="s">
        <v>26</v>
      </c>
      <c r="H209" s="8" t="s">
        <v>23</v>
      </c>
      <c r="I209" s="8" t="s">
        <v>129</v>
      </c>
      <c r="J209" s="9" t="s">
        <v>12</v>
      </c>
      <c r="K209" s="10" t="s">
        <v>92</v>
      </c>
      <c r="L209" s="8" t="s">
        <v>25</v>
      </c>
      <c r="M209" s="9" t="s">
        <v>12</v>
      </c>
      <c r="N209" s="10" t="s">
        <v>32</v>
      </c>
      <c r="O209" s="8" t="s">
        <v>552</v>
      </c>
      <c r="P209" s="8" t="s">
        <v>553</v>
      </c>
      <c r="Q209" s="8" t="s">
        <v>554</v>
      </c>
      <c r="R209" s="8" t="s">
        <v>309</v>
      </c>
    </row>
    <row r="210" spans="1:18" x14ac:dyDescent="0.3">
      <c r="A210" s="11" t="str">
        <f t="shared" si="4"/>
        <v>SG Brühl/Ketsch_mJA</v>
      </c>
      <c r="B210" s="11" t="s">
        <v>282</v>
      </c>
      <c r="C210" s="8">
        <v>9</v>
      </c>
      <c r="D210" t="s">
        <v>555</v>
      </c>
      <c r="E210" s="8" t="s">
        <v>24</v>
      </c>
      <c r="F210" s="8" t="s">
        <v>26</v>
      </c>
      <c r="G210" s="8" t="s">
        <v>26</v>
      </c>
      <c r="H210" s="8" t="s">
        <v>24</v>
      </c>
      <c r="I210" s="8" t="s">
        <v>148</v>
      </c>
      <c r="J210" s="9" t="s">
        <v>12</v>
      </c>
      <c r="K210" s="10" t="s">
        <v>445</v>
      </c>
      <c r="L210" s="8" t="s">
        <v>26</v>
      </c>
      <c r="M210" s="9" t="s">
        <v>12</v>
      </c>
      <c r="N210" s="10" t="s">
        <v>305</v>
      </c>
      <c r="O210" s="8" t="s">
        <v>360</v>
      </c>
      <c r="P210" s="8" t="s">
        <v>556</v>
      </c>
      <c r="Q210" s="8" t="s">
        <v>557</v>
      </c>
      <c r="R210" s="8" t="s">
        <v>309</v>
      </c>
    </row>
    <row r="211" spans="1:18" x14ac:dyDescent="0.3">
      <c r="A211" s="11" t="str">
        <f t="shared" si="4"/>
        <v>_</v>
      </c>
    </row>
    <row r="212" spans="1:18" ht="15.6" x14ac:dyDescent="0.35">
      <c r="A212" s="11" t="str">
        <f t="shared" si="4"/>
        <v>_</v>
      </c>
      <c r="C212" s="1" t="s">
        <v>558</v>
      </c>
    </row>
    <row r="213" spans="1:18" x14ac:dyDescent="0.3">
      <c r="A213" s="11" t="str">
        <f t="shared" si="4"/>
        <v>_</v>
      </c>
      <c r="E213" s="6" t="s">
        <v>1</v>
      </c>
      <c r="F213" s="6" t="s">
        <v>2</v>
      </c>
      <c r="G213" s="6" t="s">
        <v>3</v>
      </c>
      <c r="H213" s="6" t="s">
        <v>4</v>
      </c>
      <c r="J213" s="7" t="s">
        <v>5</v>
      </c>
      <c r="M213" s="7" t="s">
        <v>6</v>
      </c>
      <c r="O213" s="6" t="s">
        <v>299</v>
      </c>
      <c r="P213" s="6" t="s">
        <v>300</v>
      </c>
      <c r="Q213" s="6" t="s">
        <v>301</v>
      </c>
      <c r="R213" s="6" t="s">
        <v>302</v>
      </c>
    </row>
    <row r="214" spans="1:18" x14ac:dyDescent="0.3">
      <c r="A214" s="11" t="str">
        <f t="shared" si="4"/>
        <v>TSG Germania Dossenheim_mJB</v>
      </c>
      <c r="B214" s="11" t="s">
        <v>284</v>
      </c>
      <c r="C214" s="8">
        <v>4</v>
      </c>
      <c r="D214" t="s">
        <v>54</v>
      </c>
      <c r="E214" s="8" t="s">
        <v>18</v>
      </c>
      <c r="F214" s="8" t="s">
        <v>9</v>
      </c>
      <c r="G214" s="8" t="s">
        <v>26</v>
      </c>
      <c r="H214" s="8" t="s">
        <v>10</v>
      </c>
      <c r="I214" s="8" t="s">
        <v>378</v>
      </c>
      <c r="J214" s="9" t="s">
        <v>12</v>
      </c>
      <c r="K214" s="10" t="s">
        <v>111</v>
      </c>
      <c r="L214" s="8" t="s">
        <v>28</v>
      </c>
      <c r="M214" s="9" t="s">
        <v>12</v>
      </c>
      <c r="N214" s="10" t="s">
        <v>15</v>
      </c>
      <c r="O214" s="8" t="s">
        <v>559</v>
      </c>
      <c r="P214" s="8" t="s">
        <v>560</v>
      </c>
      <c r="Q214" s="8" t="s">
        <v>561</v>
      </c>
      <c r="R214" s="8" t="s">
        <v>309</v>
      </c>
    </row>
    <row r="215" spans="1:18" x14ac:dyDescent="0.3">
      <c r="A215" s="11" t="str">
        <f t="shared" si="4"/>
        <v>TV Hardheim 1895_mJB</v>
      </c>
      <c r="B215" s="11" t="s">
        <v>284</v>
      </c>
      <c r="C215" s="8">
        <v>3</v>
      </c>
      <c r="D215" t="s">
        <v>504</v>
      </c>
      <c r="E215" s="8" t="s">
        <v>18</v>
      </c>
      <c r="F215" s="8" t="s">
        <v>25</v>
      </c>
      <c r="G215" s="8" t="s">
        <v>26</v>
      </c>
      <c r="H215" s="8" t="s">
        <v>19</v>
      </c>
      <c r="I215" s="8" t="s">
        <v>90</v>
      </c>
      <c r="J215" s="9" t="s">
        <v>12</v>
      </c>
      <c r="K215" s="10" t="s">
        <v>129</v>
      </c>
      <c r="L215" s="8" t="s">
        <v>24</v>
      </c>
      <c r="M215" s="9" t="s">
        <v>12</v>
      </c>
      <c r="N215" s="10" t="s">
        <v>25</v>
      </c>
      <c r="O215" s="8" t="s">
        <v>477</v>
      </c>
      <c r="P215" s="8" t="s">
        <v>562</v>
      </c>
      <c r="Q215" s="8" t="s">
        <v>563</v>
      </c>
      <c r="R215" s="8" t="s">
        <v>309</v>
      </c>
    </row>
    <row r="216" spans="1:18" x14ac:dyDescent="0.3">
      <c r="A216" s="11" t="str">
        <f t="shared" si="4"/>
        <v>ASG TSG Eintracht Plankstadt/TV Eppelheim_mJB</v>
      </c>
      <c r="B216" s="11" t="s">
        <v>284</v>
      </c>
      <c r="C216" s="8">
        <v>5</v>
      </c>
      <c r="D216" t="s">
        <v>145</v>
      </c>
      <c r="E216" s="8" t="s">
        <v>23</v>
      </c>
      <c r="F216" s="8" t="s">
        <v>15</v>
      </c>
      <c r="G216" s="8" t="s">
        <v>7</v>
      </c>
      <c r="H216" s="8" t="s">
        <v>19</v>
      </c>
      <c r="I216" s="8" t="s">
        <v>132</v>
      </c>
      <c r="J216" s="9" t="s">
        <v>12</v>
      </c>
      <c r="K216" s="10" t="s">
        <v>149</v>
      </c>
      <c r="L216" s="8" t="s">
        <v>18</v>
      </c>
      <c r="M216" s="9" t="s">
        <v>12</v>
      </c>
      <c r="N216" s="10" t="s">
        <v>9</v>
      </c>
      <c r="O216" s="8" t="s">
        <v>564</v>
      </c>
      <c r="P216" s="8" t="s">
        <v>306</v>
      </c>
      <c r="Q216" s="8" t="s">
        <v>565</v>
      </c>
      <c r="R216" s="8" t="s">
        <v>309</v>
      </c>
    </row>
    <row r="217" spans="1:18" x14ac:dyDescent="0.3">
      <c r="A217" s="11" t="str">
        <f t="shared" si="4"/>
        <v>JSG Hemsbach/Laudenbach 2_mJB</v>
      </c>
      <c r="B217" s="11" t="s">
        <v>284</v>
      </c>
      <c r="C217" s="8">
        <v>7</v>
      </c>
      <c r="D217" t="s">
        <v>566</v>
      </c>
      <c r="E217" s="8" t="s">
        <v>18</v>
      </c>
      <c r="F217" s="8" t="s">
        <v>14</v>
      </c>
      <c r="G217" s="8" t="s">
        <v>26</v>
      </c>
      <c r="H217" s="8" t="s">
        <v>15</v>
      </c>
      <c r="I217" s="8" t="s">
        <v>567</v>
      </c>
      <c r="J217" s="9" t="s">
        <v>12</v>
      </c>
      <c r="K217" s="10" t="s">
        <v>103</v>
      </c>
      <c r="L217" s="8" t="s">
        <v>8</v>
      </c>
      <c r="M217" s="9" t="s">
        <v>12</v>
      </c>
      <c r="N217" s="10" t="s">
        <v>23</v>
      </c>
      <c r="O217" s="8" t="s">
        <v>331</v>
      </c>
      <c r="P217" s="8" t="s">
        <v>568</v>
      </c>
      <c r="Q217" s="8" t="s">
        <v>569</v>
      </c>
      <c r="R217" s="8" t="s">
        <v>309</v>
      </c>
    </row>
    <row r="218" spans="1:18" x14ac:dyDescent="0.3">
      <c r="A218" s="11" t="str">
        <f t="shared" si="4"/>
        <v>HG Saase_mJB</v>
      </c>
      <c r="B218" s="11" t="s">
        <v>284</v>
      </c>
      <c r="C218" s="8">
        <v>9</v>
      </c>
      <c r="D218" t="s">
        <v>570</v>
      </c>
      <c r="E218" s="8" t="s">
        <v>18</v>
      </c>
      <c r="F218" s="8" t="s">
        <v>19</v>
      </c>
      <c r="G218" s="8" t="s">
        <v>26</v>
      </c>
      <c r="H218" s="8" t="s">
        <v>25</v>
      </c>
      <c r="I218" s="8" t="s">
        <v>571</v>
      </c>
      <c r="J218" s="9" t="s">
        <v>12</v>
      </c>
      <c r="K218" s="10" t="s">
        <v>572</v>
      </c>
      <c r="L218" s="8" t="s">
        <v>25</v>
      </c>
      <c r="M218" s="9" t="s">
        <v>12</v>
      </c>
      <c r="N218" s="10" t="s">
        <v>24</v>
      </c>
      <c r="O218" s="8" t="s">
        <v>404</v>
      </c>
      <c r="P218" s="8" t="s">
        <v>573</v>
      </c>
      <c r="Q218" s="8" t="s">
        <v>406</v>
      </c>
      <c r="R218" s="8" t="s">
        <v>309</v>
      </c>
    </row>
    <row r="219" spans="1:18" x14ac:dyDescent="0.3">
      <c r="A219" s="11" t="str">
        <f t="shared" si="4"/>
        <v>TV Sinsheim_mJB</v>
      </c>
      <c r="B219" s="11" t="s">
        <v>284</v>
      </c>
      <c r="C219" s="8">
        <v>11</v>
      </c>
      <c r="D219" t="s">
        <v>106</v>
      </c>
      <c r="E219" s="8" t="s">
        <v>23</v>
      </c>
      <c r="F219" s="8" t="s">
        <v>26</v>
      </c>
      <c r="G219" s="8" t="s">
        <v>7</v>
      </c>
      <c r="H219" s="8" t="s">
        <v>9</v>
      </c>
      <c r="I219" s="8" t="s">
        <v>37</v>
      </c>
      <c r="J219" s="9" t="s">
        <v>12</v>
      </c>
      <c r="K219" s="10" t="s">
        <v>574</v>
      </c>
      <c r="L219" s="8" t="s">
        <v>7</v>
      </c>
      <c r="M219" s="9" t="s">
        <v>12</v>
      </c>
      <c r="N219" s="10" t="s">
        <v>13</v>
      </c>
      <c r="O219" s="8" t="s">
        <v>575</v>
      </c>
      <c r="P219" s="8" t="s">
        <v>457</v>
      </c>
      <c r="Q219" s="8" t="s">
        <v>576</v>
      </c>
      <c r="R219" s="8" t="s">
        <v>309</v>
      </c>
    </row>
    <row r="220" spans="1:18" x14ac:dyDescent="0.3">
      <c r="A220" s="11" t="str">
        <f t="shared" si="4"/>
        <v>_</v>
      </c>
    </row>
    <row r="221" spans="1:18" ht="15.6" x14ac:dyDescent="0.35">
      <c r="A221" s="11" t="str">
        <f t="shared" si="4"/>
        <v>_</v>
      </c>
      <c r="C221" s="1" t="s">
        <v>577</v>
      </c>
    </row>
    <row r="222" spans="1:18" x14ac:dyDescent="0.3">
      <c r="A222" s="11" t="str">
        <f t="shared" si="4"/>
        <v>_</v>
      </c>
      <c r="E222" s="6" t="s">
        <v>1</v>
      </c>
      <c r="F222" s="6" t="s">
        <v>2</v>
      </c>
      <c r="G222" s="6" t="s">
        <v>3</v>
      </c>
      <c r="H222" s="6" t="s">
        <v>4</v>
      </c>
      <c r="J222" s="7" t="s">
        <v>5</v>
      </c>
      <c r="M222" s="7" t="s">
        <v>6</v>
      </c>
      <c r="O222" s="6" t="s">
        <v>299</v>
      </c>
      <c r="P222" s="6" t="s">
        <v>300</v>
      </c>
      <c r="Q222" s="6" t="s">
        <v>301</v>
      </c>
      <c r="R222" s="6" t="s">
        <v>302</v>
      </c>
    </row>
    <row r="223" spans="1:18" x14ac:dyDescent="0.3">
      <c r="A223" s="11" t="str">
        <f t="shared" si="4"/>
        <v>ASG Horan/St. Leon/Reilingen_mJB</v>
      </c>
      <c r="B223" s="11" t="s">
        <v>284</v>
      </c>
      <c r="C223" s="8">
        <v>2</v>
      </c>
      <c r="D223" t="s">
        <v>96</v>
      </c>
      <c r="E223" s="8" t="s">
        <v>18</v>
      </c>
      <c r="F223" s="8" t="s">
        <v>9</v>
      </c>
      <c r="G223" s="8" t="s">
        <v>26</v>
      </c>
      <c r="H223" s="8" t="s">
        <v>10</v>
      </c>
      <c r="I223" s="8" t="s">
        <v>578</v>
      </c>
      <c r="J223" s="9" t="s">
        <v>12</v>
      </c>
      <c r="K223" s="10" t="s">
        <v>85</v>
      </c>
      <c r="L223" s="8" t="s">
        <v>28</v>
      </c>
      <c r="M223" s="9" t="s">
        <v>12</v>
      </c>
      <c r="N223" s="10" t="s">
        <v>15</v>
      </c>
      <c r="O223" s="8" t="s">
        <v>559</v>
      </c>
      <c r="P223" s="8" t="s">
        <v>579</v>
      </c>
      <c r="Q223" s="8" t="s">
        <v>580</v>
      </c>
      <c r="R223" s="8" t="s">
        <v>309</v>
      </c>
    </row>
    <row r="224" spans="1:18" x14ac:dyDescent="0.3">
      <c r="A224" s="11" t="str">
        <f t="shared" si="4"/>
        <v>KuSG Leimen_mJB</v>
      </c>
      <c r="B224" s="11" t="s">
        <v>284</v>
      </c>
      <c r="C224" s="8">
        <v>1</v>
      </c>
      <c r="D224" t="s">
        <v>581</v>
      </c>
      <c r="E224" s="8" t="s">
        <v>23</v>
      </c>
      <c r="F224" s="8" t="s">
        <v>25</v>
      </c>
      <c r="G224" s="8" t="s">
        <v>26</v>
      </c>
      <c r="H224" s="8" t="s">
        <v>10</v>
      </c>
      <c r="I224" s="8" t="s">
        <v>582</v>
      </c>
      <c r="J224" s="9" t="s">
        <v>12</v>
      </c>
      <c r="K224" s="10" t="s">
        <v>117</v>
      </c>
      <c r="L224" s="8" t="s">
        <v>24</v>
      </c>
      <c r="M224" s="9" t="s">
        <v>12</v>
      </c>
      <c r="N224" s="10" t="s">
        <v>15</v>
      </c>
      <c r="O224" s="8" t="s">
        <v>583</v>
      </c>
      <c r="P224" s="8" t="s">
        <v>584</v>
      </c>
      <c r="Q224" s="8" t="s">
        <v>585</v>
      </c>
      <c r="R224" s="8" t="s">
        <v>324</v>
      </c>
    </row>
    <row r="225" spans="1:18" x14ac:dyDescent="0.3">
      <c r="A225" s="11" t="str">
        <f t="shared" si="4"/>
        <v>TV Schriesheim_mJB</v>
      </c>
      <c r="B225" s="11" t="s">
        <v>284</v>
      </c>
      <c r="C225" s="8">
        <v>6</v>
      </c>
      <c r="D225" t="s">
        <v>43</v>
      </c>
      <c r="E225" s="8" t="s">
        <v>23</v>
      </c>
      <c r="F225" s="8" t="s">
        <v>25</v>
      </c>
      <c r="G225" s="8" t="s">
        <v>26</v>
      </c>
      <c r="H225" s="8" t="s">
        <v>10</v>
      </c>
      <c r="I225" s="8" t="s">
        <v>150</v>
      </c>
      <c r="J225" s="9" t="s">
        <v>12</v>
      </c>
      <c r="K225" s="10" t="s">
        <v>348</v>
      </c>
      <c r="L225" s="8" t="s">
        <v>24</v>
      </c>
      <c r="M225" s="9" t="s">
        <v>12</v>
      </c>
      <c r="N225" s="10" t="s">
        <v>15</v>
      </c>
      <c r="O225" s="8" t="s">
        <v>583</v>
      </c>
      <c r="P225" s="8" t="s">
        <v>586</v>
      </c>
      <c r="Q225" s="8" t="s">
        <v>587</v>
      </c>
      <c r="R225" s="8" t="s">
        <v>324</v>
      </c>
    </row>
    <row r="226" spans="1:18" x14ac:dyDescent="0.3">
      <c r="A226" s="11" t="str">
        <f t="shared" si="4"/>
        <v>TSG Seckenheim_mJB</v>
      </c>
      <c r="B226" s="11" t="s">
        <v>284</v>
      </c>
      <c r="C226" s="8">
        <v>8</v>
      </c>
      <c r="D226" t="s">
        <v>524</v>
      </c>
      <c r="E226" s="8" t="s">
        <v>23</v>
      </c>
      <c r="F226" s="8" t="s">
        <v>19</v>
      </c>
      <c r="G226" s="8" t="s">
        <v>26</v>
      </c>
      <c r="H226" s="8" t="s">
        <v>14</v>
      </c>
      <c r="I226" s="8" t="s">
        <v>113</v>
      </c>
      <c r="J226" s="9" t="s">
        <v>12</v>
      </c>
      <c r="K226" s="10" t="s">
        <v>31</v>
      </c>
      <c r="L226" s="8" t="s">
        <v>25</v>
      </c>
      <c r="M226" s="9" t="s">
        <v>12</v>
      </c>
      <c r="N226" s="10" t="s">
        <v>8</v>
      </c>
      <c r="O226" s="8" t="s">
        <v>588</v>
      </c>
      <c r="P226" s="8" t="s">
        <v>589</v>
      </c>
      <c r="Q226" s="8" t="s">
        <v>590</v>
      </c>
      <c r="R226" s="8" t="s">
        <v>309</v>
      </c>
    </row>
    <row r="227" spans="1:18" x14ac:dyDescent="0.3">
      <c r="A227" s="11" t="str">
        <f t="shared" si="4"/>
        <v>ASG Bammental/Neckargemünd/Schwarzbachtal_mJB</v>
      </c>
      <c r="B227" s="11" t="s">
        <v>284</v>
      </c>
      <c r="C227" s="8">
        <v>10</v>
      </c>
      <c r="D227" t="s">
        <v>591</v>
      </c>
      <c r="E227" s="8" t="s">
        <v>23</v>
      </c>
      <c r="F227" s="8" t="s">
        <v>10</v>
      </c>
      <c r="G227" s="8" t="s">
        <v>26</v>
      </c>
      <c r="H227" s="8" t="s">
        <v>25</v>
      </c>
      <c r="I227" s="8" t="s">
        <v>114</v>
      </c>
      <c r="J227" s="9" t="s">
        <v>12</v>
      </c>
      <c r="K227" s="10" t="s">
        <v>123</v>
      </c>
      <c r="L227" s="8" t="s">
        <v>15</v>
      </c>
      <c r="M227" s="9" t="s">
        <v>12</v>
      </c>
      <c r="N227" s="10" t="s">
        <v>24</v>
      </c>
      <c r="O227" s="8" t="s">
        <v>350</v>
      </c>
      <c r="P227" s="8" t="s">
        <v>364</v>
      </c>
      <c r="Q227" s="8" t="s">
        <v>592</v>
      </c>
      <c r="R227" s="8" t="s">
        <v>309</v>
      </c>
    </row>
    <row r="228" spans="1:18" x14ac:dyDescent="0.3">
      <c r="A228" s="11" t="str">
        <f t="shared" si="4"/>
        <v>SG Edingen-Friedrichsfeld_mJB</v>
      </c>
      <c r="B228" s="11" t="s">
        <v>284</v>
      </c>
      <c r="C228" s="8">
        <v>12</v>
      </c>
      <c r="D228" t="s">
        <v>593</v>
      </c>
      <c r="E228" s="8" t="s">
        <v>18</v>
      </c>
      <c r="F228" s="8" t="s">
        <v>7</v>
      </c>
      <c r="G228" s="8" t="s">
        <v>26</v>
      </c>
      <c r="H228" s="8" t="s">
        <v>23</v>
      </c>
      <c r="I228" s="8" t="s">
        <v>594</v>
      </c>
      <c r="J228" s="9" t="s">
        <v>12</v>
      </c>
      <c r="K228" s="10" t="s">
        <v>595</v>
      </c>
      <c r="L228" s="8" t="s">
        <v>10</v>
      </c>
      <c r="M228" s="9" t="s">
        <v>12</v>
      </c>
      <c r="N228" s="10" t="s">
        <v>32</v>
      </c>
      <c r="O228" s="8" t="s">
        <v>596</v>
      </c>
      <c r="P228" s="8" t="s">
        <v>597</v>
      </c>
      <c r="Q228" s="8" t="s">
        <v>598</v>
      </c>
      <c r="R228" s="8" t="s">
        <v>309</v>
      </c>
    </row>
    <row r="229" spans="1:18" x14ac:dyDescent="0.3">
      <c r="A229" s="11" t="str">
        <f t="shared" si="4"/>
        <v>_</v>
      </c>
    </row>
    <row r="230" spans="1:18" ht="15.6" x14ac:dyDescent="0.35">
      <c r="A230" s="11" t="str">
        <f t="shared" si="4"/>
        <v>_</v>
      </c>
      <c r="C230" s="1" t="s">
        <v>599</v>
      </c>
    </row>
    <row r="231" spans="1:18" x14ac:dyDescent="0.3">
      <c r="A231" s="11" t="str">
        <f t="shared" si="4"/>
        <v>_</v>
      </c>
      <c r="E231" s="6" t="s">
        <v>1</v>
      </c>
      <c r="F231" s="6" t="s">
        <v>2</v>
      </c>
      <c r="G231" s="6" t="s">
        <v>3</v>
      </c>
      <c r="H231" s="6" t="s">
        <v>4</v>
      </c>
      <c r="J231" s="7" t="s">
        <v>5</v>
      </c>
      <c r="M231" s="7" t="s">
        <v>6</v>
      </c>
      <c r="O231" s="6" t="s">
        <v>299</v>
      </c>
      <c r="P231" s="6" t="s">
        <v>300</v>
      </c>
      <c r="Q231" s="6" t="s">
        <v>301</v>
      </c>
      <c r="R231" s="6" t="s">
        <v>302</v>
      </c>
    </row>
    <row r="232" spans="1:18" x14ac:dyDescent="0.3">
      <c r="A232" s="11" t="str">
        <f t="shared" si="4"/>
        <v>HSG TSG Weinheim/TV Oberflockenbach_mJB</v>
      </c>
      <c r="B232" s="11" t="s">
        <v>167</v>
      </c>
      <c r="C232" s="8" t="s">
        <v>7</v>
      </c>
      <c r="D232" t="s">
        <v>138</v>
      </c>
      <c r="E232" s="8" t="s">
        <v>18</v>
      </c>
      <c r="F232" s="8" t="s">
        <v>9</v>
      </c>
      <c r="G232" s="8" t="s">
        <v>7</v>
      </c>
      <c r="H232" s="8" t="s">
        <v>7</v>
      </c>
      <c r="I232" s="8" t="s">
        <v>600</v>
      </c>
      <c r="J232" s="9" t="s">
        <v>12</v>
      </c>
      <c r="K232" s="10" t="s">
        <v>88</v>
      </c>
      <c r="L232" s="8" t="s">
        <v>13</v>
      </c>
      <c r="M232" s="9" t="s">
        <v>12</v>
      </c>
      <c r="N232" s="10" t="s">
        <v>19</v>
      </c>
      <c r="O232" s="8" t="s">
        <v>601</v>
      </c>
      <c r="P232" s="8" t="s">
        <v>602</v>
      </c>
      <c r="Q232" s="8" t="s">
        <v>603</v>
      </c>
      <c r="R232" s="8" t="s">
        <v>309</v>
      </c>
    </row>
    <row r="233" spans="1:18" x14ac:dyDescent="0.3">
      <c r="A233" s="11" t="str">
        <f t="shared" si="4"/>
        <v>TSG Wiesloch_mJB</v>
      </c>
      <c r="B233" s="11" t="s">
        <v>167</v>
      </c>
      <c r="C233" s="8" t="s">
        <v>10</v>
      </c>
      <c r="D233" t="s">
        <v>548</v>
      </c>
      <c r="E233" s="8" t="s">
        <v>8</v>
      </c>
      <c r="F233" s="8" t="s">
        <v>9</v>
      </c>
      <c r="G233" s="8" t="s">
        <v>7</v>
      </c>
      <c r="H233" s="8" t="s">
        <v>10</v>
      </c>
      <c r="I233" s="8" t="s">
        <v>134</v>
      </c>
      <c r="J233" s="9" t="s">
        <v>12</v>
      </c>
      <c r="K233" s="10" t="s">
        <v>358</v>
      </c>
      <c r="L233" s="8" t="s">
        <v>13</v>
      </c>
      <c r="M233" s="9" t="s">
        <v>12</v>
      </c>
      <c r="N233" s="10" t="s">
        <v>14</v>
      </c>
      <c r="O233" s="8" t="s">
        <v>583</v>
      </c>
      <c r="P233" s="8" t="s">
        <v>542</v>
      </c>
      <c r="Q233" s="8" t="s">
        <v>604</v>
      </c>
      <c r="R233" s="8" t="s">
        <v>309</v>
      </c>
    </row>
    <row r="234" spans="1:18" x14ac:dyDescent="0.3">
      <c r="A234" s="11" t="str">
        <f t="shared" si="4"/>
        <v>TSV HD-Wieblingen_mJB</v>
      </c>
      <c r="B234" s="11" t="s">
        <v>167</v>
      </c>
      <c r="C234" s="8" t="s">
        <v>19</v>
      </c>
      <c r="D234" t="s">
        <v>540</v>
      </c>
      <c r="E234" s="8" t="s">
        <v>17</v>
      </c>
      <c r="F234" s="8" t="s">
        <v>25</v>
      </c>
      <c r="G234" s="8" t="s">
        <v>26</v>
      </c>
      <c r="H234" s="8" t="s">
        <v>14</v>
      </c>
      <c r="I234" s="8" t="s">
        <v>340</v>
      </c>
      <c r="J234" s="9" t="s">
        <v>12</v>
      </c>
      <c r="K234" s="10" t="s">
        <v>136</v>
      </c>
      <c r="L234" s="8" t="s">
        <v>24</v>
      </c>
      <c r="M234" s="9" t="s">
        <v>12</v>
      </c>
      <c r="N234" s="10" t="s">
        <v>8</v>
      </c>
      <c r="O234" s="8" t="s">
        <v>605</v>
      </c>
      <c r="P234" s="8" t="s">
        <v>606</v>
      </c>
      <c r="Q234" s="8" t="s">
        <v>342</v>
      </c>
      <c r="R234" s="8" t="s">
        <v>309</v>
      </c>
    </row>
    <row r="235" spans="1:18" x14ac:dyDescent="0.3">
      <c r="A235" s="11" t="str">
        <f t="shared" si="4"/>
        <v>JSG Ilvesheim/Ladenburg_mJB</v>
      </c>
      <c r="B235" s="11" t="s">
        <v>167</v>
      </c>
      <c r="C235" s="8" t="s">
        <v>15</v>
      </c>
      <c r="D235" t="s">
        <v>520</v>
      </c>
      <c r="E235" s="8" t="s">
        <v>18</v>
      </c>
      <c r="F235" s="8" t="s">
        <v>10</v>
      </c>
      <c r="G235" s="8" t="s">
        <v>26</v>
      </c>
      <c r="H235" s="8" t="s">
        <v>9</v>
      </c>
      <c r="I235" s="8" t="s">
        <v>151</v>
      </c>
      <c r="J235" s="9" t="s">
        <v>12</v>
      </c>
      <c r="K235" s="10" t="s">
        <v>90</v>
      </c>
      <c r="L235" s="8" t="s">
        <v>15</v>
      </c>
      <c r="M235" s="9" t="s">
        <v>12</v>
      </c>
      <c r="N235" s="10" t="s">
        <v>28</v>
      </c>
      <c r="O235" s="8" t="s">
        <v>607</v>
      </c>
      <c r="P235" s="8" t="s">
        <v>608</v>
      </c>
      <c r="Q235" s="8" t="s">
        <v>609</v>
      </c>
      <c r="R235" s="8" t="s">
        <v>309</v>
      </c>
    </row>
    <row r="236" spans="1:18" x14ac:dyDescent="0.3">
      <c r="A236" s="11" t="str">
        <f t="shared" si="4"/>
        <v>JSG SC Sandhausen/SG Walldorf_mJB</v>
      </c>
      <c r="B236" s="11" t="s">
        <v>167</v>
      </c>
      <c r="C236" s="8" t="s">
        <v>14</v>
      </c>
      <c r="D236" t="s">
        <v>610</v>
      </c>
      <c r="E236" s="8" t="s">
        <v>18</v>
      </c>
      <c r="F236" s="8" t="s">
        <v>7</v>
      </c>
      <c r="G236" s="8" t="s">
        <v>26</v>
      </c>
      <c r="H236" s="8" t="s">
        <v>23</v>
      </c>
      <c r="I236" s="8" t="s">
        <v>93</v>
      </c>
      <c r="J236" s="9" t="s">
        <v>12</v>
      </c>
      <c r="K236" s="10" t="s">
        <v>27</v>
      </c>
      <c r="L236" s="8" t="s">
        <v>10</v>
      </c>
      <c r="M236" s="9" t="s">
        <v>12</v>
      </c>
      <c r="N236" s="10" t="s">
        <v>32</v>
      </c>
      <c r="O236" s="8" t="s">
        <v>596</v>
      </c>
      <c r="P236" s="8" t="s">
        <v>611</v>
      </c>
      <c r="Q236" s="8" t="s">
        <v>612</v>
      </c>
      <c r="R236" s="8" t="s">
        <v>309</v>
      </c>
    </row>
    <row r="237" spans="1:18" x14ac:dyDescent="0.3">
      <c r="A237" s="11" t="str">
        <f t="shared" si="4"/>
        <v>_</v>
      </c>
    </row>
    <row r="238" spans="1:18" ht="15.6" x14ac:dyDescent="0.35">
      <c r="A238" s="11" t="str">
        <f t="shared" si="4"/>
        <v>_</v>
      </c>
      <c r="C238" s="1" t="s">
        <v>613</v>
      </c>
    </row>
    <row r="239" spans="1:18" x14ac:dyDescent="0.3">
      <c r="A239" s="11" t="str">
        <f t="shared" si="4"/>
        <v>_</v>
      </c>
      <c r="E239" s="6" t="s">
        <v>1</v>
      </c>
      <c r="F239" s="6" t="s">
        <v>2</v>
      </c>
      <c r="G239" s="6" t="s">
        <v>3</v>
      </c>
      <c r="H239" s="6" t="s">
        <v>4</v>
      </c>
      <c r="J239" s="7" t="s">
        <v>5</v>
      </c>
      <c r="M239" s="7" t="s">
        <v>6</v>
      </c>
      <c r="O239" s="6" t="s">
        <v>299</v>
      </c>
      <c r="P239" s="6" t="s">
        <v>300</v>
      </c>
      <c r="Q239" s="6" t="s">
        <v>301</v>
      </c>
      <c r="R239" s="6" t="s">
        <v>302</v>
      </c>
    </row>
    <row r="240" spans="1:18" x14ac:dyDescent="0.3">
      <c r="A240" s="11" t="str">
        <f t="shared" si="4"/>
        <v>SG Vogelstang/Käfertal/Sandhofen_mJB</v>
      </c>
      <c r="B240" s="11" t="s">
        <v>168</v>
      </c>
      <c r="C240" s="8" t="s">
        <v>7</v>
      </c>
      <c r="D240" t="s">
        <v>147</v>
      </c>
      <c r="E240" s="8" t="s">
        <v>17</v>
      </c>
      <c r="F240" s="8" t="s">
        <v>18</v>
      </c>
      <c r="G240" s="8" t="s">
        <v>26</v>
      </c>
      <c r="H240" s="8" t="s">
        <v>10</v>
      </c>
      <c r="I240" s="8" t="s">
        <v>316</v>
      </c>
      <c r="J240" s="9" t="s">
        <v>12</v>
      </c>
      <c r="K240" s="10" t="s">
        <v>90</v>
      </c>
      <c r="L240" s="8" t="s">
        <v>312</v>
      </c>
      <c r="M240" s="9" t="s">
        <v>12</v>
      </c>
      <c r="N240" s="10" t="s">
        <v>15</v>
      </c>
      <c r="O240" s="8" t="s">
        <v>313</v>
      </c>
      <c r="P240" s="8" t="s">
        <v>614</v>
      </c>
      <c r="Q240" s="8" t="s">
        <v>615</v>
      </c>
      <c r="R240" s="8" t="s">
        <v>309</v>
      </c>
    </row>
    <row r="241" spans="1:18" x14ac:dyDescent="0.3">
      <c r="A241" s="11" t="str">
        <f t="shared" si="4"/>
        <v>TV Viktoria Dielheim_mJB</v>
      </c>
      <c r="B241" s="11" t="s">
        <v>168</v>
      </c>
      <c r="C241" s="8" t="s">
        <v>10</v>
      </c>
      <c r="D241" t="s">
        <v>616</v>
      </c>
      <c r="E241" s="8" t="s">
        <v>8</v>
      </c>
      <c r="F241" s="8" t="s">
        <v>23</v>
      </c>
      <c r="G241" s="8" t="s">
        <v>26</v>
      </c>
      <c r="H241" s="8" t="s">
        <v>10</v>
      </c>
      <c r="I241" s="8" t="s">
        <v>372</v>
      </c>
      <c r="J241" s="9" t="s">
        <v>12</v>
      </c>
      <c r="K241" s="10" t="s">
        <v>126</v>
      </c>
      <c r="L241" s="8" t="s">
        <v>32</v>
      </c>
      <c r="M241" s="9" t="s">
        <v>12</v>
      </c>
      <c r="N241" s="10" t="s">
        <v>15</v>
      </c>
      <c r="O241" s="8" t="s">
        <v>617</v>
      </c>
      <c r="P241" s="8" t="s">
        <v>618</v>
      </c>
      <c r="Q241" s="8" t="s">
        <v>619</v>
      </c>
      <c r="R241" s="8" t="s">
        <v>309</v>
      </c>
    </row>
    <row r="242" spans="1:18" x14ac:dyDescent="0.3">
      <c r="A242" s="11" t="str">
        <f t="shared" si="4"/>
        <v>TSV Handschuhsheim_mJB</v>
      </c>
      <c r="B242" s="11" t="s">
        <v>168</v>
      </c>
      <c r="C242" s="8" t="s">
        <v>19</v>
      </c>
      <c r="D242" t="s">
        <v>620</v>
      </c>
      <c r="E242" s="8" t="s">
        <v>17</v>
      </c>
      <c r="F242" s="8" t="s">
        <v>25</v>
      </c>
      <c r="G242" s="8" t="s">
        <v>7</v>
      </c>
      <c r="H242" s="8" t="s">
        <v>15</v>
      </c>
      <c r="I242" s="8" t="s">
        <v>574</v>
      </c>
      <c r="J242" s="9" t="s">
        <v>12</v>
      </c>
      <c r="K242" s="10" t="s">
        <v>41</v>
      </c>
      <c r="L242" s="8" t="s">
        <v>44</v>
      </c>
      <c r="M242" s="9" t="s">
        <v>12</v>
      </c>
      <c r="N242" s="10" t="s">
        <v>18</v>
      </c>
      <c r="O242" s="8" t="s">
        <v>621</v>
      </c>
      <c r="P242" s="8" t="s">
        <v>313</v>
      </c>
      <c r="Q242" s="8" t="s">
        <v>622</v>
      </c>
      <c r="R242" s="8" t="s">
        <v>309</v>
      </c>
    </row>
    <row r="243" spans="1:18" x14ac:dyDescent="0.3">
      <c r="A243" s="11" t="str">
        <f t="shared" si="4"/>
        <v>SC Wilhelmsfeld_mJB</v>
      </c>
      <c r="B243" s="11" t="s">
        <v>168</v>
      </c>
      <c r="C243" s="8" t="s">
        <v>15</v>
      </c>
      <c r="D243" t="s">
        <v>623</v>
      </c>
      <c r="E243" s="8" t="s">
        <v>8</v>
      </c>
      <c r="F243" s="8" t="s">
        <v>14</v>
      </c>
      <c r="G243" s="8" t="s">
        <v>7</v>
      </c>
      <c r="H243" s="8" t="s">
        <v>15</v>
      </c>
      <c r="I243" s="8" t="s">
        <v>624</v>
      </c>
      <c r="J243" s="9" t="s">
        <v>12</v>
      </c>
      <c r="K243" s="10" t="s">
        <v>116</v>
      </c>
      <c r="L243" s="8" t="s">
        <v>17</v>
      </c>
      <c r="M243" s="9" t="s">
        <v>12</v>
      </c>
      <c r="N243" s="10" t="s">
        <v>18</v>
      </c>
      <c r="O243" s="8" t="s">
        <v>625</v>
      </c>
      <c r="P243" s="8" t="s">
        <v>344</v>
      </c>
      <c r="Q243" s="8" t="s">
        <v>626</v>
      </c>
      <c r="R243" s="8" t="s">
        <v>309</v>
      </c>
    </row>
    <row r="244" spans="1:18" x14ac:dyDescent="0.3">
      <c r="A244" s="11" t="str">
        <f t="shared" si="4"/>
        <v>TSV Phönix Steinsfurt_mJB</v>
      </c>
      <c r="B244" s="11" t="s">
        <v>168</v>
      </c>
      <c r="C244" s="8" t="s">
        <v>14</v>
      </c>
      <c r="D244" t="s">
        <v>627</v>
      </c>
      <c r="E244" s="8" t="s">
        <v>18</v>
      </c>
      <c r="F244" s="8" t="s">
        <v>15</v>
      </c>
      <c r="G244" s="8" t="s">
        <v>26</v>
      </c>
      <c r="H244" s="8" t="s">
        <v>14</v>
      </c>
      <c r="I244" s="8" t="s">
        <v>126</v>
      </c>
      <c r="J244" s="9" t="s">
        <v>12</v>
      </c>
      <c r="K244" s="10" t="s">
        <v>59</v>
      </c>
      <c r="L244" s="8" t="s">
        <v>23</v>
      </c>
      <c r="M244" s="9" t="s">
        <v>12</v>
      </c>
      <c r="N244" s="10" t="s">
        <v>8</v>
      </c>
      <c r="O244" s="8" t="s">
        <v>628</v>
      </c>
      <c r="P244" s="8" t="s">
        <v>602</v>
      </c>
      <c r="Q244" s="8" t="s">
        <v>629</v>
      </c>
      <c r="R244" s="8" t="s">
        <v>309</v>
      </c>
    </row>
    <row r="245" spans="1:18" x14ac:dyDescent="0.3">
      <c r="A245" s="11" t="str">
        <f t="shared" si="4"/>
        <v>SV Waldhof Mannheim 07_mJB</v>
      </c>
      <c r="B245" s="11" t="s">
        <v>168</v>
      </c>
      <c r="C245" s="8" t="s">
        <v>25</v>
      </c>
      <c r="D245" t="s">
        <v>630</v>
      </c>
      <c r="E245" s="8" t="s">
        <v>8</v>
      </c>
      <c r="F245" s="8" t="s">
        <v>19</v>
      </c>
      <c r="G245" s="8" t="s">
        <v>26</v>
      </c>
      <c r="H245" s="8" t="s">
        <v>9</v>
      </c>
      <c r="I245" s="8" t="s">
        <v>132</v>
      </c>
      <c r="J245" s="9" t="s">
        <v>12</v>
      </c>
      <c r="K245" s="10" t="s">
        <v>85</v>
      </c>
      <c r="L245" s="8" t="s">
        <v>25</v>
      </c>
      <c r="M245" s="9" t="s">
        <v>12</v>
      </c>
      <c r="N245" s="10" t="s">
        <v>28</v>
      </c>
      <c r="O245" s="8" t="s">
        <v>631</v>
      </c>
      <c r="P245" s="8" t="s">
        <v>632</v>
      </c>
      <c r="Q245" s="8" t="s">
        <v>633</v>
      </c>
      <c r="R245" s="8" t="s">
        <v>309</v>
      </c>
    </row>
    <row r="246" spans="1:18" x14ac:dyDescent="0.3">
      <c r="A246" s="11" t="str">
        <f t="shared" si="4"/>
        <v>TB Neckarsteinach_mJB</v>
      </c>
      <c r="B246" s="11" t="s">
        <v>168</v>
      </c>
      <c r="C246" s="8" t="s">
        <v>9</v>
      </c>
      <c r="D246" t="s">
        <v>634</v>
      </c>
      <c r="E246" s="8" t="s">
        <v>17</v>
      </c>
      <c r="F246" s="8" t="s">
        <v>26</v>
      </c>
      <c r="G246" s="8" t="s">
        <v>26</v>
      </c>
      <c r="H246" s="8" t="s">
        <v>17</v>
      </c>
      <c r="I246" s="8" t="s">
        <v>130</v>
      </c>
      <c r="J246" s="9" t="s">
        <v>12</v>
      </c>
      <c r="K246" s="10" t="s">
        <v>635</v>
      </c>
      <c r="L246" s="8" t="s">
        <v>26</v>
      </c>
      <c r="M246" s="9" t="s">
        <v>12</v>
      </c>
      <c r="N246" s="10" t="s">
        <v>386</v>
      </c>
      <c r="O246" s="8" t="s">
        <v>360</v>
      </c>
      <c r="P246" s="8" t="s">
        <v>636</v>
      </c>
      <c r="Q246" s="8" t="s">
        <v>637</v>
      </c>
      <c r="R246" s="8" t="s">
        <v>309</v>
      </c>
    </row>
    <row r="247" spans="1:18" x14ac:dyDescent="0.3">
      <c r="A247" s="11" t="str">
        <f t="shared" si="4"/>
        <v>_</v>
      </c>
    </row>
    <row r="248" spans="1:18" ht="15.6" x14ac:dyDescent="0.35">
      <c r="A248" s="11" t="str">
        <f t="shared" si="4"/>
        <v>_</v>
      </c>
      <c r="C248" s="1" t="s">
        <v>638</v>
      </c>
    </row>
    <row r="249" spans="1:18" x14ac:dyDescent="0.3">
      <c r="A249" s="11" t="str">
        <f t="shared" si="4"/>
        <v>_</v>
      </c>
      <c r="E249" s="6" t="s">
        <v>1</v>
      </c>
      <c r="F249" s="6" t="s">
        <v>2</v>
      </c>
      <c r="G249" s="6" t="s">
        <v>3</v>
      </c>
      <c r="H249" s="6" t="s">
        <v>4</v>
      </c>
      <c r="J249" s="7" t="s">
        <v>5</v>
      </c>
      <c r="M249" s="7" t="s">
        <v>6</v>
      </c>
      <c r="O249" s="6" t="s">
        <v>299</v>
      </c>
      <c r="P249" s="6" t="s">
        <v>300</v>
      </c>
      <c r="Q249" s="6" t="s">
        <v>301</v>
      </c>
      <c r="R249" s="6" t="s">
        <v>302</v>
      </c>
    </row>
    <row r="250" spans="1:18" x14ac:dyDescent="0.3">
      <c r="A250" s="11" t="str">
        <f t="shared" si="4"/>
        <v>HG Oftersheim/Schwetzingen 2_mJC</v>
      </c>
      <c r="B250" s="11" t="s">
        <v>200</v>
      </c>
      <c r="C250" s="8" t="s">
        <v>7</v>
      </c>
      <c r="D250" t="s">
        <v>50</v>
      </c>
      <c r="E250" s="8" t="s">
        <v>13</v>
      </c>
      <c r="F250" s="8" t="s">
        <v>24</v>
      </c>
      <c r="G250" s="8" t="s">
        <v>7</v>
      </c>
      <c r="H250" s="8" t="s">
        <v>10</v>
      </c>
      <c r="I250" s="8" t="s">
        <v>639</v>
      </c>
      <c r="J250" s="9" t="s">
        <v>12</v>
      </c>
      <c r="K250" s="10" t="s">
        <v>45</v>
      </c>
      <c r="L250" s="8" t="s">
        <v>470</v>
      </c>
      <c r="M250" s="9" t="s">
        <v>12</v>
      </c>
      <c r="N250" s="10" t="s">
        <v>14</v>
      </c>
      <c r="O250" s="8" t="s">
        <v>601</v>
      </c>
      <c r="P250" s="8" t="s">
        <v>640</v>
      </c>
      <c r="Q250" s="8" t="s">
        <v>641</v>
      </c>
      <c r="R250" s="8" t="s">
        <v>309</v>
      </c>
    </row>
    <row r="251" spans="1:18" x14ac:dyDescent="0.3">
      <c r="A251" s="11" t="str">
        <f t="shared" si="4"/>
        <v>HG Saase_mJC</v>
      </c>
      <c r="B251" s="11" t="s">
        <v>200</v>
      </c>
      <c r="C251" s="8" t="s">
        <v>10</v>
      </c>
      <c r="D251" t="s">
        <v>570</v>
      </c>
      <c r="E251" s="8" t="s">
        <v>44</v>
      </c>
      <c r="F251" s="8" t="s">
        <v>8</v>
      </c>
      <c r="G251" s="8" t="s">
        <v>7</v>
      </c>
      <c r="H251" s="8" t="s">
        <v>10</v>
      </c>
      <c r="I251" s="8" t="s">
        <v>642</v>
      </c>
      <c r="J251" s="9" t="s">
        <v>12</v>
      </c>
      <c r="K251" s="10" t="s">
        <v>136</v>
      </c>
      <c r="L251" s="8" t="s">
        <v>408</v>
      </c>
      <c r="M251" s="9" t="s">
        <v>12</v>
      </c>
      <c r="N251" s="10" t="s">
        <v>14</v>
      </c>
      <c r="O251" s="8" t="s">
        <v>643</v>
      </c>
      <c r="P251" s="8" t="s">
        <v>644</v>
      </c>
      <c r="Q251" s="8" t="s">
        <v>645</v>
      </c>
      <c r="R251" s="8" t="s">
        <v>309</v>
      </c>
    </row>
    <row r="252" spans="1:18" x14ac:dyDescent="0.3">
      <c r="A252" s="11" t="str">
        <f t="shared" si="4"/>
        <v>TSG Germania Dossenheim_mJC</v>
      </c>
      <c r="B252" s="11" t="s">
        <v>200</v>
      </c>
      <c r="C252" s="8">
        <v>5</v>
      </c>
      <c r="D252" t="s">
        <v>54</v>
      </c>
      <c r="E252" s="8" t="s">
        <v>44</v>
      </c>
      <c r="F252" s="8" t="s">
        <v>23</v>
      </c>
      <c r="G252" s="8" t="s">
        <v>7</v>
      </c>
      <c r="H252" s="8" t="s">
        <v>15</v>
      </c>
      <c r="I252" s="8" t="s">
        <v>646</v>
      </c>
      <c r="J252" s="9" t="s">
        <v>12</v>
      </c>
      <c r="K252" s="10" t="s">
        <v>45</v>
      </c>
      <c r="L252" s="8" t="s">
        <v>647</v>
      </c>
      <c r="M252" s="9" t="s">
        <v>12</v>
      </c>
      <c r="N252" s="10" t="s">
        <v>18</v>
      </c>
      <c r="O252" s="8" t="s">
        <v>648</v>
      </c>
      <c r="P252" s="8" t="s">
        <v>649</v>
      </c>
      <c r="Q252" s="8" t="s">
        <v>650</v>
      </c>
      <c r="R252" s="8" t="s">
        <v>309</v>
      </c>
    </row>
    <row r="253" spans="1:18" x14ac:dyDescent="0.3">
      <c r="A253" s="11" t="str">
        <f t="shared" si="4"/>
        <v>JSG Hemsbach/Laudenbach_mJC</v>
      </c>
      <c r="B253" s="11" t="s">
        <v>200</v>
      </c>
      <c r="C253" s="8">
        <v>6</v>
      </c>
      <c r="D253" t="s">
        <v>76</v>
      </c>
      <c r="E253" s="8" t="s">
        <v>44</v>
      </c>
      <c r="F253" s="8" t="s">
        <v>23</v>
      </c>
      <c r="G253" s="8" t="s">
        <v>26</v>
      </c>
      <c r="H253" s="8" t="s">
        <v>14</v>
      </c>
      <c r="I253" s="8" t="s">
        <v>651</v>
      </c>
      <c r="J253" s="9" t="s">
        <v>12</v>
      </c>
      <c r="K253" s="10" t="s">
        <v>652</v>
      </c>
      <c r="L253" s="8" t="s">
        <v>32</v>
      </c>
      <c r="M253" s="9" t="s">
        <v>12</v>
      </c>
      <c r="N253" s="10" t="s">
        <v>8</v>
      </c>
      <c r="O253" s="8" t="s">
        <v>428</v>
      </c>
      <c r="P253" s="8" t="s">
        <v>653</v>
      </c>
      <c r="Q253" s="8" t="s">
        <v>654</v>
      </c>
      <c r="R253" s="8" t="s">
        <v>309</v>
      </c>
    </row>
    <row r="254" spans="1:18" x14ac:dyDescent="0.3">
      <c r="A254" s="11" t="str">
        <f t="shared" si="4"/>
        <v>TSG Eintracht Plankstadt_mJC</v>
      </c>
      <c r="B254" s="11" t="s">
        <v>200</v>
      </c>
      <c r="C254" s="8">
        <v>7</v>
      </c>
      <c r="D254" t="s">
        <v>51</v>
      </c>
      <c r="E254" s="8" t="s">
        <v>13</v>
      </c>
      <c r="F254" s="8" t="s">
        <v>23</v>
      </c>
      <c r="G254" s="8" t="s">
        <v>10</v>
      </c>
      <c r="H254" s="8" t="s">
        <v>14</v>
      </c>
      <c r="I254" s="8" t="s">
        <v>469</v>
      </c>
      <c r="J254" s="9" t="s">
        <v>12</v>
      </c>
      <c r="K254" s="10" t="s">
        <v>655</v>
      </c>
      <c r="L254" s="8" t="s">
        <v>312</v>
      </c>
      <c r="M254" s="9" t="s">
        <v>12</v>
      </c>
      <c r="N254" s="10" t="s">
        <v>24</v>
      </c>
      <c r="O254" s="8" t="s">
        <v>656</v>
      </c>
      <c r="P254" s="8" t="s">
        <v>656</v>
      </c>
      <c r="Q254" s="8" t="s">
        <v>657</v>
      </c>
      <c r="R254" s="8" t="s">
        <v>309</v>
      </c>
    </row>
    <row r="255" spans="1:18" x14ac:dyDescent="0.3">
      <c r="A255" s="11" t="str">
        <f t="shared" si="4"/>
        <v>JSG Rot-Malsch_mJC</v>
      </c>
      <c r="B255" s="11" t="s">
        <v>200</v>
      </c>
      <c r="C255" s="8">
        <v>8</v>
      </c>
      <c r="D255" t="s">
        <v>63</v>
      </c>
      <c r="E255" s="8" t="s">
        <v>28</v>
      </c>
      <c r="F255" s="8" t="s">
        <v>25</v>
      </c>
      <c r="G255" s="8" t="s">
        <v>10</v>
      </c>
      <c r="H255" s="8" t="s">
        <v>25</v>
      </c>
      <c r="I255" s="8" t="s">
        <v>658</v>
      </c>
      <c r="J255" s="9" t="s">
        <v>12</v>
      </c>
      <c r="K255" s="10" t="s">
        <v>442</v>
      </c>
      <c r="L255" s="8" t="s">
        <v>28</v>
      </c>
      <c r="M255" s="9" t="s">
        <v>12</v>
      </c>
      <c r="N255" s="10" t="s">
        <v>28</v>
      </c>
      <c r="O255" s="8" t="s">
        <v>335</v>
      </c>
      <c r="P255" s="8" t="s">
        <v>618</v>
      </c>
      <c r="Q255" s="8" t="s">
        <v>659</v>
      </c>
      <c r="R255" s="8" t="s">
        <v>309</v>
      </c>
    </row>
    <row r="256" spans="1:18" x14ac:dyDescent="0.3">
      <c r="A256" s="11" t="str">
        <f t="shared" si="4"/>
        <v>TSV HD-Wieblingen_mJC</v>
      </c>
      <c r="B256" s="11" t="s">
        <v>200</v>
      </c>
      <c r="C256" s="8">
        <v>9</v>
      </c>
      <c r="D256" t="s">
        <v>540</v>
      </c>
      <c r="E256" s="8" t="s">
        <v>44</v>
      </c>
      <c r="F256" s="8" t="s">
        <v>19</v>
      </c>
      <c r="G256" s="8" t="s">
        <v>26</v>
      </c>
      <c r="H256" s="8" t="s">
        <v>8</v>
      </c>
      <c r="I256" s="8" t="s">
        <v>651</v>
      </c>
      <c r="J256" s="9" t="s">
        <v>12</v>
      </c>
      <c r="K256" s="10" t="s">
        <v>660</v>
      </c>
      <c r="L256" s="8" t="s">
        <v>25</v>
      </c>
      <c r="M256" s="9" t="s">
        <v>12</v>
      </c>
      <c r="N256" s="10" t="s">
        <v>359</v>
      </c>
      <c r="O256" s="8" t="s">
        <v>661</v>
      </c>
      <c r="P256" s="8" t="s">
        <v>662</v>
      </c>
      <c r="Q256" s="8" t="s">
        <v>654</v>
      </c>
      <c r="R256" s="8" t="s">
        <v>309</v>
      </c>
    </row>
    <row r="257" spans="1:18" x14ac:dyDescent="0.3">
      <c r="A257" s="11" t="str">
        <f t="shared" si="4"/>
        <v>TSV Amicitia 06/09 Viernheim_mJC</v>
      </c>
      <c r="B257" s="11" t="s">
        <v>200</v>
      </c>
      <c r="C257" s="8">
        <v>10</v>
      </c>
      <c r="D257" t="s">
        <v>347</v>
      </c>
      <c r="E257" s="8" t="s">
        <v>28</v>
      </c>
      <c r="F257" s="8" t="s">
        <v>10</v>
      </c>
      <c r="G257" s="8" t="s">
        <v>7</v>
      </c>
      <c r="H257" s="8" t="s">
        <v>17</v>
      </c>
      <c r="I257" s="8" t="s">
        <v>663</v>
      </c>
      <c r="J257" s="9" t="s">
        <v>12</v>
      </c>
      <c r="K257" s="10" t="s">
        <v>639</v>
      </c>
      <c r="L257" s="8" t="s">
        <v>14</v>
      </c>
      <c r="M257" s="9" t="s">
        <v>12</v>
      </c>
      <c r="N257" s="10" t="s">
        <v>414</v>
      </c>
      <c r="O257" s="8" t="s">
        <v>452</v>
      </c>
      <c r="P257" s="8" t="s">
        <v>664</v>
      </c>
      <c r="Q257" s="8" t="s">
        <v>665</v>
      </c>
      <c r="R257" s="8" t="s">
        <v>309</v>
      </c>
    </row>
    <row r="258" spans="1:18" x14ac:dyDescent="0.3">
      <c r="A258" s="11" t="str">
        <f t="shared" si="4"/>
        <v>TSG Wiesloch_mJC</v>
      </c>
      <c r="B258" s="11" t="s">
        <v>200</v>
      </c>
      <c r="C258" s="8">
        <v>11</v>
      </c>
      <c r="D258" t="s">
        <v>548</v>
      </c>
      <c r="E258" s="8" t="s">
        <v>32</v>
      </c>
      <c r="F258" s="8" t="s">
        <v>10</v>
      </c>
      <c r="G258" s="8" t="s">
        <v>26</v>
      </c>
      <c r="H258" s="8" t="s">
        <v>28</v>
      </c>
      <c r="I258" s="8" t="s">
        <v>666</v>
      </c>
      <c r="J258" s="9" t="s">
        <v>12</v>
      </c>
      <c r="K258" s="10" t="s">
        <v>667</v>
      </c>
      <c r="L258" s="8" t="s">
        <v>15</v>
      </c>
      <c r="M258" s="9" t="s">
        <v>12</v>
      </c>
      <c r="N258" s="10" t="s">
        <v>668</v>
      </c>
      <c r="O258" s="8" t="s">
        <v>409</v>
      </c>
      <c r="P258" s="8" t="s">
        <v>669</v>
      </c>
      <c r="Q258" s="8" t="s">
        <v>670</v>
      </c>
      <c r="R258" s="8" t="s">
        <v>309</v>
      </c>
    </row>
    <row r="259" spans="1:18" x14ac:dyDescent="0.3">
      <c r="A259" s="11" t="str">
        <f t="shared" si="4"/>
        <v>_</v>
      </c>
    </row>
    <row r="260" spans="1:18" ht="15.6" x14ac:dyDescent="0.35">
      <c r="A260" s="11" t="str">
        <f t="shared" si="4"/>
        <v>_</v>
      </c>
      <c r="C260" s="1" t="s">
        <v>671</v>
      </c>
    </row>
    <row r="261" spans="1:18" x14ac:dyDescent="0.3">
      <c r="A261" s="11" t="str">
        <f t="shared" si="4"/>
        <v>_</v>
      </c>
      <c r="E261" s="6" t="s">
        <v>1</v>
      </c>
      <c r="F261" s="6" t="s">
        <v>2</v>
      </c>
      <c r="G261" s="6" t="s">
        <v>3</v>
      </c>
      <c r="H261" s="6" t="s">
        <v>4</v>
      </c>
      <c r="J261" s="7" t="s">
        <v>5</v>
      </c>
      <c r="M261" s="7" t="s">
        <v>6</v>
      </c>
      <c r="O261" s="6" t="s">
        <v>299</v>
      </c>
      <c r="P261" s="6" t="s">
        <v>300</v>
      </c>
      <c r="Q261" s="6" t="s">
        <v>301</v>
      </c>
      <c r="R261" s="6" t="s">
        <v>302</v>
      </c>
    </row>
    <row r="262" spans="1:18" x14ac:dyDescent="0.3">
      <c r="A262" s="11" t="str">
        <f t="shared" ref="A262:A325" si="5">CONCATENATE(D262,"_",LEFT(B262,3))</f>
        <v>SG Leutershausen_mJC</v>
      </c>
      <c r="B262" s="11" t="s">
        <v>200</v>
      </c>
      <c r="C262" s="8">
        <v>3</v>
      </c>
      <c r="D262" t="s">
        <v>153</v>
      </c>
      <c r="E262" s="8" t="s">
        <v>24</v>
      </c>
      <c r="F262" s="8" t="s">
        <v>17</v>
      </c>
      <c r="G262" s="8" t="s">
        <v>26</v>
      </c>
      <c r="H262" s="8" t="s">
        <v>7</v>
      </c>
      <c r="I262" s="8" t="s">
        <v>663</v>
      </c>
      <c r="J262" s="9" t="s">
        <v>12</v>
      </c>
      <c r="K262" s="10" t="s">
        <v>349</v>
      </c>
      <c r="L262" s="8" t="s">
        <v>386</v>
      </c>
      <c r="M262" s="9" t="s">
        <v>12</v>
      </c>
      <c r="N262" s="10" t="s">
        <v>10</v>
      </c>
      <c r="O262" s="8" t="s">
        <v>502</v>
      </c>
      <c r="P262" s="8" t="s">
        <v>672</v>
      </c>
      <c r="Q262" s="8" t="s">
        <v>673</v>
      </c>
      <c r="R262" s="8" t="s">
        <v>309</v>
      </c>
    </row>
    <row r="263" spans="1:18" x14ac:dyDescent="0.3">
      <c r="A263" s="11" t="str">
        <f t="shared" si="5"/>
        <v>JSG Ilvesheim/Ladenburg_mJC</v>
      </c>
      <c r="B263" s="11" t="s">
        <v>200</v>
      </c>
      <c r="C263" s="8">
        <v>4</v>
      </c>
      <c r="D263" t="s">
        <v>520</v>
      </c>
      <c r="E263" s="8" t="s">
        <v>8</v>
      </c>
      <c r="F263" s="8" t="s">
        <v>25</v>
      </c>
      <c r="G263" s="8" t="s">
        <v>10</v>
      </c>
      <c r="H263" s="8" t="s">
        <v>10</v>
      </c>
      <c r="I263" s="8" t="s">
        <v>674</v>
      </c>
      <c r="J263" s="9" t="s">
        <v>12</v>
      </c>
      <c r="K263" s="10" t="s">
        <v>30</v>
      </c>
      <c r="L263" s="8" t="s">
        <v>28</v>
      </c>
      <c r="M263" s="9" t="s">
        <v>12</v>
      </c>
      <c r="N263" s="10" t="s">
        <v>25</v>
      </c>
      <c r="O263" s="8" t="s">
        <v>317</v>
      </c>
      <c r="P263" s="8" t="s">
        <v>675</v>
      </c>
      <c r="Q263" s="8" t="s">
        <v>676</v>
      </c>
      <c r="R263" s="8" t="s">
        <v>309</v>
      </c>
    </row>
    <row r="264" spans="1:18" x14ac:dyDescent="0.3">
      <c r="A264" s="11" t="str">
        <f t="shared" si="5"/>
        <v>SG Nußloch_mJC</v>
      </c>
      <c r="B264" s="11" t="s">
        <v>200</v>
      </c>
      <c r="C264" s="8">
        <v>5</v>
      </c>
      <c r="D264" t="s">
        <v>33</v>
      </c>
      <c r="E264" s="8" t="s">
        <v>44</v>
      </c>
      <c r="F264" s="8" t="s">
        <v>18</v>
      </c>
      <c r="G264" s="8" t="s">
        <v>26</v>
      </c>
      <c r="H264" s="8" t="s">
        <v>15</v>
      </c>
      <c r="I264" s="8" t="s">
        <v>677</v>
      </c>
      <c r="J264" s="9" t="s">
        <v>12</v>
      </c>
      <c r="K264" s="10" t="s">
        <v>652</v>
      </c>
      <c r="L264" s="8" t="s">
        <v>312</v>
      </c>
      <c r="M264" s="9" t="s">
        <v>12</v>
      </c>
      <c r="N264" s="10" t="s">
        <v>23</v>
      </c>
      <c r="O264" s="8" t="s">
        <v>392</v>
      </c>
      <c r="P264" s="8" t="s">
        <v>678</v>
      </c>
      <c r="Q264" s="8" t="s">
        <v>679</v>
      </c>
      <c r="R264" s="8" t="s">
        <v>309</v>
      </c>
    </row>
    <row r="265" spans="1:18" x14ac:dyDescent="0.3">
      <c r="A265" s="11" t="str">
        <f t="shared" si="5"/>
        <v>SG HD-Kirchheim_mJC</v>
      </c>
      <c r="B265" s="11" t="s">
        <v>200</v>
      </c>
      <c r="C265" s="8">
        <v>6</v>
      </c>
      <c r="D265" t="s">
        <v>529</v>
      </c>
      <c r="E265" s="8" t="s">
        <v>24</v>
      </c>
      <c r="F265" s="8" t="s">
        <v>9</v>
      </c>
      <c r="G265" s="8" t="s">
        <v>10</v>
      </c>
      <c r="H265" s="8" t="s">
        <v>19</v>
      </c>
      <c r="I265" s="8" t="s">
        <v>652</v>
      </c>
      <c r="J265" s="9" t="s">
        <v>12</v>
      </c>
      <c r="K265" s="10" t="s">
        <v>427</v>
      </c>
      <c r="L265" s="8" t="s">
        <v>32</v>
      </c>
      <c r="M265" s="9" t="s">
        <v>12</v>
      </c>
      <c r="N265" s="10" t="s">
        <v>23</v>
      </c>
      <c r="O265" s="8" t="s">
        <v>477</v>
      </c>
      <c r="P265" s="8" t="s">
        <v>680</v>
      </c>
      <c r="Q265" s="8" t="s">
        <v>681</v>
      </c>
      <c r="R265" s="8" t="s">
        <v>309</v>
      </c>
    </row>
    <row r="266" spans="1:18" x14ac:dyDescent="0.3">
      <c r="A266" s="11" t="str">
        <f t="shared" si="5"/>
        <v>ASG Bammental/Neckargemünd/Schwarzbachtal_mJC</v>
      </c>
      <c r="B266" s="11" t="s">
        <v>200</v>
      </c>
      <c r="C266" s="8">
        <v>7</v>
      </c>
      <c r="D266" t="s">
        <v>591</v>
      </c>
      <c r="E266" s="8" t="s">
        <v>17</v>
      </c>
      <c r="F266" s="8" t="s">
        <v>15</v>
      </c>
      <c r="G266" s="8" t="s">
        <v>26</v>
      </c>
      <c r="H266" s="8" t="s">
        <v>9</v>
      </c>
      <c r="I266" s="8" t="s">
        <v>521</v>
      </c>
      <c r="J266" s="9" t="s">
        <v>12</v>
      </c>
      <c r="K266" s="10" t="s">
        <v>682</v>
      </c>
      <c r="L266" s="8" t="s">
        <v>23</v>
      </c>
      <c r="M266" s="9" t="s">
        <v>12</v>
      </c>
      <c r="N266" s="10" t="s">
        <v>28</v>
      </c>
      <c r="O266" s="8" t="s">
        <v>517</v>
      </c>
      <c r="P266" s="8" t="s">
        <v>683</v>
      </c>
      <c r="Q266" s="8" t="s">
        <v>684</v>
      </c>
      <c r="R266" s="8" t="s">
        <v>309</v>
      </c>
    </row>
    <row r="267" spans="1:18" x14ac:dyDescent="0.3">
      <c r="A267" s="11" t="str">
        <f t="shared" si="5"/>
        <v>TSV Birkenau_mJC</v>
      </c>
      <c r="B267" s="11" t="s">
        <v>200</v>
      </c>
      <c r="C267" s="8">
        <v>8</v>
      </c>
      <c r="D267" t="s">
        <v>101</v>
      </c>
      <c r="E267" s="8" t="s">
        <v>18</v>
      </c>
      <c r="F267" s="8" t="s">
        <v>10</v>
      </c>
      <c r="G267" s="8" t="s">
        <v>10</v>
      </c>
      <c r="H267" s="8" t="s">
        <v>14</v>
      </c>
      <c r="I267" s="8" t="s">
        <v>320</v>
      </c>
      <c r="J267" s="9" t="s">
        <v>12</v>
      </c>
      <c r="K267" s="10" t="s">
        <v>685</v>
      </c>
      <c r="L267" s="8" t="s">
        <v>25</v>
      </c>
      <c r="M267" s="9" t="s">
        <v>12</v>
      </c>
      <c r="N267" s="10" t="s">
        <v>24</v>
      </c>
      <c r="O267" s="8" t="s">
        <v>404</v>
      </c>
      <c r="P267" s="8" t="s">
        <v>686</v>
      </c>
      <c r="Q267" s="8" t="s">
        <v>687</v>
      </c>
      <c r="R267" s="8" t="s">
        <v>309</v>
      </c>
    </row>
    <row r="268" spans="1:18" x14ac:dyDescent="0.3">
      <c r="A268" s="11" t="str">
        <f t="shared" si="5"/>
        <v>TV Mosbach_mJC</v>
      </c>
      <c r="B268" s="11" t="s">
        <v>200</v>
      </c>
      <c r="C268" s="8">
        <v>9</v>
      </c>
      <c r="D268" t="s">
        <v>56</v>
      </c>
      <c r="E268" s="8" t="s">
        <v>17</v>
      </c>
      <c r="F268" s="8" t="s">
        <v>10</v>
      </c>
      <c r="G268" s="8" t="s">
        <v>26</v>
      </c>
      <c r="H268" s="8" t="s">
        <v>18</v>
      </c>
      <c r="I268" s="8" t="s">
        <v>535</v>
      </c>
      <c r="J268" s="9" t="s">
        <v>12</v>
      </c>
      <c r="K268" s="10" t="s">
        <v>372</v>
      </c>
      <c r="L268" s="8" t="s">
        <v>15</v>
      </c>
      <c r="M268" s="9" t="s">
        <v>12</v>
      </c>
      <c r="N268" s="10" t="s">
        <v>312</v>
      </c>
      <c r="O268" s="8" t="s">
        <v>688</v>
      </c>
      <c r="P268" s="8" t="s">
        <v>689</v>
      </c>
      <c r="Q268" s="8" t="s">
        <v>690</v>
      </c>
      <c r="R268" s="8" t="s">
        <v>309</v>
      </c>
    </row>
    <row r="269" spans="1:18" x14ac:dyDescent="0.3">
      <c r="A269" s="11" t="str">
        <f t="shared" si="5"/>
        <v>KuSG Leimen_mJC</v>
      </c>
      <c r="B269" s="11" t="s">
        <v>200</v>
      </c>
      <c r="C269" s="8">
        <v>10</v>
      </c>
      <c r="D269" t="s">
        <v>581</v>
      </c>
      <c r="E269" s="8" t="s">
        <v>8</v>
      </c>
      <c r="F269" s="8" t="s">
        <v>26</v>
      </c>
      <c r="G269" s="8" t="s">
        <v>26</v>
      </c>
      <c r="H269" s="8" t="s">
        <v>8</v>
      </c>
      <c r="I269" s="8" t="s">
        <v>691</v>
      </c>
      <c r="J269" s="9" t="s">
        <v>12</v>
      </c>
      <c r="K269" s="10" t="s">
        <v>311</v>
      </c>
      <c r="L269" s="8" t="s">
        <v>26</v>
      </c>
      <c r="M269" s="9" t="s">
        <v>12</v>
      </c>
      <c r="N269" s="10" t="s">
        <v>359</v>
      </c>
      <c r="O269" s="8" t="s">
        <v>360</v>
      </c>
      <c r="P269" s="8" t="s">
        <v>692</v>
      </c>
      <c r="Q269" s="8" t="s">
        <v>693</v>
      </c>
      <c r="R269" s="8" t="s">
        <v>309</v>
      </c>
    </row>
    <row r="270" spans="1:18" x14ac:dyDescent="0.3">
      <c r="A270" s="11" t="str">
        <f t="shared" si="5"/>
        <v>_</v>
      </c>
    </row>
    <row r="271" spans="1:18" ht="15.6" x14ac:dyDescent="0.35">
      <c r="A271" s="11" t="str">
        <f t="shared" si="5"/>
        <v>_</v>
      </c>
      <c r="C271" s="1" t="s">
        <v>694</v>
      </c>
    </row>
    <row r="272" spans="1:18" x14ac:dyDescent="0.3">
      <c r="A272" s="11" t="str">
        <f t="shared" si="5"/>
        <v>_</v>
      </c>
      <c r="E272" s="6" t="s">
        <v>1</v>
      </c>
      <c r="F272" s="6" t="s">
        <v>2</v>
      </c>
      <c r="G272" s="6" t="s">
        <v>3</v>
      </c>
      <c r="H272" s="6" t="s">
        <v>4</v>
      </c>
      <c r="J272" s="7" t="s">
        <v>5</v>
      </c>
      <c r="M272" s="7" t="s">
        <v>6</v>
      </c>
      <c r="O272" s="6" t="s">
        <v>299</v>
      </c>
      <c r="P272" s="6" t="s">
        <v>300</v>
      </c>
      <c r="Q272" s="6" t="s">
        <v>301</v>
      </c>
      <c r="R272" s="6" t="s">
        <v>302</v>
      </c>
    </row>
    <row r="273" spans="1:18" x14ac:dyDescent="0.3">
      <c r="A273" s="11" t="str">
        <f t="shared" si="5"/>
        <v>SG Edingen-Friedrichsfeld_mJC</v>
      </c>
      <c r="B273" s="11" t="s">
        <v>169</v>
      </c>
      <c r="C273" s="8" t="s">
        <v>7</v>
      </c>
      <c r="D273" t="s">
        <v>593</v>
      </c>
      <c r="E273" s="8" t="s">
        <v>32</v>
      </c>
      <c r="F273" s="8" t="s">
        <v>28</v>
      </c>
      <c r="G273" s="8" t="s">
        <v>26</v>
      </c>
      <c r="H273" s="8" t="s">
        <v>10</v>
      </c>
      <c r="I273" s="8" t="s">
        <v>695</v>
      </c>
      <c r="J273" s="9" t="s">
        <v>12</v>
      </c>
      <c r="K273" s="10" t="s">
        <v>505</v>
      </c>
      <c r="L273" s="8" t="s">
        <v>668</v>
      </c>
      <c r="M273" s="9" t="s">
        <v>12</v>
      </c>
      <c r="N273" s="10" t="s">
        <v>15</v>
      </c>
      <c r="O273" s="8" t="s">
        <v>586</v>
      </c>
      <c r="P273" s="8" t="s">
        <v>696</v>
      </c>
      <c r="Q273" s="8" t="s">
        <v>697</v>
      </c>
      <c r="R273" s="8" t="s">
        <v>309</v>
      </c>
    </row>
    <row r="274" spans="1:18" x14ac:dyDescent="0.3">
      <c r="A274" s="11" t="str">
        <f t="shared" si="5"/>
        <v>TSV Germania Malschenberg_mJC</v>
      </c>
      <c r="B274" s="11" t="s">
        <v>169</v>
      </c>
      <c r="C274" s="8" t="s">
        <v>10</v>
      </c>
      <c r="D274" t="s">
        <v>698</v>
      </c>
      <c r="E274" s="8" t="s">
        <v>13</v>
      </c>
      <c r="F274" s="8" t="s">
        <v>44</v>
      </c>
      <c r="G274" s="8" t="s">
        <v>26</v>
      </c>
      <c r="H274" s="8" t="s">
        <v>10</v>
      </c>
      <c r="I274" s="8" t="s">
        <v>699</v>
      </c>
      <c r="J274" s="9" t="s">
        <v>12</v>
      </c>
      <c r="K274" s="10" t="s">
        <v>144</v>
      </c>
      <c r="L274" s="8" t="s">
        <v>419</v>
      </c>
      <c r="M274" s="9" t="s">
        <v>12</v>
      </c>
      <c r="N274" s="10" t="s">
        <v>15</v>
      </c>
      <c r="O274" s="8" t="s">
        <v>700</v>
      </c>
      <c r="P274" s="8" t="s">
        <v>701</v>
      </c>
      <c r="Q274" s="8" t="s">
        <v>702</v>
      </c>
      <c r="R274" s="8" t="s">
        <v>309</v>
      </c>
    </row>
    <row r="275" spans="1:18" x14ac:dyDescent="0.3">
      <c r="A275" s="11" t="str">
        <f t="shared" si="5"/>
        <v>HSG TSG Weinheim/TV Oberflockenbach_mJC</v>
      </c>
      <c r="B275" s="11" t="s">
        <v>169</v>
      </c>
      <c r="C275" s="8" t="s">
        <v>19</v>
      </c>
      <c r="D275" t="s">
        <v>138</v>
      </c>
      <c r="E275" s="8" t="s">
        <v>28</v>
      </c>
      <c r="F275" s="8" t="s">
        <v>24</v>
      </c>
      <c r="G275" s="8" t="s">
        <v>26</v>
      </c>
      <c r="H275" s="8" t="s">
        <v>10</v>
      </c>
      <c r="I275" s="8" t="s">
        <v>703</v>
      </c>
      <c r="J275" s="9" t="s">
        <v>12</v>
      </c>
      <c r="K275" s="10" t="s">
        <v>375</v>
      </c>
      <c r="L275" s="8" t="s">
        <v>305</v>
      </c>
      <c r="M275" s="9" t="s">
        <v>12</v>
      </c>
      <c r="N275" s="10" t="s">
        <v>15</v>
      </c>
      <c r="O275" s="8" t="s">
        <v>704</v>
      </c>
      <c r="P275" s="8" t="s">
        <v>705</v>
      </c>
      <c r="Q275" s="8" t="s">
        <v>706</v>
      </c>
      <c r="R275" s="8" t="s">
        <v>309</v>
      </c>
    </row>
    <row r="276" spans="1:18" x14ac:dyDescent="0.3">
      <c r="A276" s="11" t="str">
        <f t="shared" si="5"/>
        <v>TV Sinsheim_mJC</v>
      </c>
      <c r="B276" s="11" t="s">
        <v>169</v>
      </c>
      <c r="C276" s="8" t="s">
        <v>15</v>
      </c>
      <c r="D276" t="s">
        <v>106</v>
      </c>
      <c r="E276" s="8" t="s">
        <v>28</v>
      </c>
      <c r="F276" s="8" t="s">
        <v>9</v>
      </c>
      <c r="G276" s="8" t="s">
        <v>7</v>
      </c>
      <c r="H276" s="8" t="s">
        <v>25</v>
      </c>
      <c r="I276" s="8" t="s">
        <v>707</v>
      </c>
      <c r="J276" s="9" t="s">
        <v>12</v>
      </c>
      <c r="K276" s="10" t="s">
        <v>391</v>
      </c>
      <c r="L276" s="8" t="s">
        <v>13</v>
      </c>
      <c r="M276" s="9" t="s">
        <v>12</v>
      </c>
      <c r="N276" s="10" t="s">
        <v>44</v>
      </c>
      <c r="O276" s="8" t="s">
        <v>514</v>
      </c>
      <c r="P276" s="8" t="s">
        <v>708</v>
      </c>
      <c r="Q276" s="8" t="s">
        <v>709</v>
      </c>
      <c r="R276" s="8" t="s">
        <v>309</v>
      </c>
    </row>
    <row r="277" spans="1:18" x14ac:dyDescent="0.3">
      <c r="A277" s="11" t="str">
        <f t="shared" si="5"/>
        <v>JSG SC Sandhausen/SG Walldorf_mJC</v>
      </c>
      <c r="B277" s="11" t="s">
        <v>169</v>
      </c>
      <c r="C277" s="8" t="s">
        <v>14</v>
      </c>
      <c r="D277" t="s">
        <v>610</v>
      </c>
      <c r="E277" s="8" t="s">
        <v>28</v>
      </c>
      <c r="F277" s="8" t="s">
        <v>25</v>
      </c>
      <c r="G277" s="8" t="s">
        <v>7</v>
      </c>
      <c r="H277" s="8" t="s">
        <v>9</v>
      </c>
      <c r="I277" s="8" t="s">
        <v>407</v>
      </c>
      <c r="J277" s="9" t="s">
        <v>12</v>
      </c>
      <c r="K277" s="10" t="s">
        <v>710</v>
      </c>
      <c r="L277" s="8" t="s">
        <v>44</v>
      </c>
      <c r="M277" s="9" t="s">
        <v>12</v>
      </c>
      <c r="N277" s="10" t="s">
        <v>13</v>
      </c>
      <c r="O277" s="8" t="s">
        <v>711</v>
      </c>
      <c r="P277" s="8" t="s">
        <v>712</v>
      </c>
      <c r="Q277" s="8" t="s">
        <v>713</v>
      </c>
      <c r="R277" s="8" t="s">
        <v>309</v>
      </c>
    </row>
    <row r="278" spans="1:18" x14ac:dyDescent="0.3">
      <c r="A278" s="11" t="str">
        <f t="shared" si="5"/>
        <v>ASG Horan/St. Leon/Reilingen 2_mJC</v>
      </c>
      <c r="B278" s="11" t="s">
        <v>169</v>
      </c>
      <c r="C278" s="8" t="s">
        <v>25</v>
      </c>
      <c r="D278" t="s">
        <v>714</v>
      </c>
      <c r="E278" s="8" t="s">
        <v>28</v>
      </c>
      <c r="F278" s="8" t="s">
        <v>14</v>
      </c>
      <c r="G278" s="8" t="s">
        <v>10</v>
      </c>
      <c r="H278" s="8" t="s">
        <v>9</v>
      </c>
      <c r="I278" s="8" t="s">
        <v>652</v>
      </c>
      <c r="J278" s="9" t="s">
        <v>12</v>
      </c>
      <c r="K278" s="10" t="s">
        <v>715</v>
      </c>
      <c r="L278" s="8" t="s">
        <v>24</v>
      </c>
      <c r="M278" s="9" t="s">
        <v>12</v>
      </c>
      <c r="N278" s="10" t="s">
        <v>32</v>
      </c>
      <c r="O278" s="8" t="s">
        <v>716</v>
      </c>
      <c r="P278" s="8" t="s">
        <v>717</v>
      </c>
      <c r="Q278" s="8" t="s">
        <v>718</v>
      </c>
      <c r="R278" s="8" t="s">
        <v>309</v>
      </c>
    </row>
    <row r="279" spans="1:18" x14ac:dyDescent="0.3">
      <c r="A279" s="11" t="str">
        <f t="shared" si="5"/>
        <v>SG Vogelstang/Käfertal_mJC</v>
      </c>
      <c r="B279" s="11" t="s">
        <v>169</v>
      </c>
      <c r="C279" s="8" t="s">
        <v>9</v>
      </c>
      <c r="D279" t="s">
        <v>719</v>
      </c>
      <c r="E279" s="8" t="s">
        <v>13</v>
      </c>
      <c r="F279" s="8" t="s">
        <v>14</v>
      </c>
      <c r="G279" s="8" t="s">
        <v>26</v>
      </c>
      <c r="H279" s="8" t="s">
        <v>8</v>
      </c>
      <c r="I279" s="8" t="s">
        <v>720</v>
      </c>
      <c r="J279" s="9" t="s">
        <v>12</v>
      </c>
      <c r="K279" s="10" t="s">
        <v>721</v>
      </c>
      <c r="L279" s="8" t="s">
        <v>8</v>
      </c>
      <c r="M279" s="9" t="s">
        <v>12</v>
      </c>
      <c r="N279" s="10" t="s">
        <v>359</v>
      </c>
      <c r="O279" s="8" t="s">
        <v>404</v>
      </c>
      <c r="P279" s="8" t="s">
        <v>675</v>
      </c>
      <c r="Q279" s="8" t="s">
        <v>681</v>
      </c>
      <c r="R279" s="8" t="s">
        <v>309</v>
      </c>
    </row>
    <row r="280" spans="1:18" x14ac:dyDescent="0.3">
      <c r="A280" s="11" t="str">
        <f t="shared" si="5"/>
        <v>TSG Eintracht Plankstadt 2_mJC</v>
      </c>
      <c r="B280" s="11" t="s">
        <v>169</v>
      </c>
      <c r="C280" s="8" t="s">
        <v>23</v>
      </c>
      <c r="D280" t="s">
        <v>722</v>
      </c>
      <c r="E280" s="8" t="s">
        <v>13</v>
      </c>
      <c r="F280" s="8" t="s">
        <v>7</v>
      </c>
      <c r="G280" s="8" t="s">
        <v>26</v>
      </c>
      <c r="H280" s="8" t="s">
        <v>28</v>
      </c>
      <c r="I280" s="8" t="s">
        <v>723</v>
      </c>
      <c r="J280" s="9" t="s">
        <v>12</v>
      </c>
      <c r="K280" s="10" t="s">
        <v>724</v>
      </c>
      <c r="L280" s="8" t="s">
        <v>10</v>
      </c>
      <c r="M280" s="9" t="s">
        <v>12</v>
      </c>
      <c r="N280" s="10" t="s">
        <v>668</v>
      </c>
      <c r="O280" s="8" t="s">
        <v>725</v>
      </c>
      <c r="P280" s="8" t="s">
        <v>726</v>
      </c>
      <c r="Q280" s="8" t="s">
        <v>727</v>
      </c>
      <c r="R280" s="8" t="s">
        <v>324</v>
      </c>
    </row>
    <row r="281" spans="1:18" x14ac:dyDescent="0.3">
      <c r="A281" s="11" t="str">
        <f t="shared" si="5"/>
        <v>SG Brühl/Ketsch_mJC</v>
      </c>
      <c r="B281" s="11" t="s">
        <v>169</v>
      </c>
      <c r="C281" s="8" t="s">
        <v>18</v>
      </c>
      <c r="D281" t="s">
        <v>555</v>
      </c>
      <c r="E281" s="8" t="s">
        <v>13</v>
      </c>
      <c r="F281" s="8" t="s">
        <v>7</v>
      </c>
      <c r="G281" s="8" t="s">
        <v>26</v>
      </c>
      <c r="H281" s="8" t="s">
        <v>28</v>
      </c>
      <c r="I281" s="8" t="s">
        <v>728</v>
      </c>
      <c r="J281" s="9" t="s">
        <v>12</v>
      </c>
      <c r="K281" s="10" t="s">
        <v>729</v>
      </c>
      <c r="L281" s="8" t="s">
        <v>10</v>
      </c>
      <c r="M281" s="9" t="s">
        <v>12</v>
      </c>
      <c r="N281" s="10" t="s">
        <v>668</v>
      </c>
      <c r="O281" s="8" t="s">
        <v>725</v>
      </c>
      <c r="P281" s="8" t="s">
        <v>730</v>
      </c>
      <c r="Q281" s="8" t="s">
        <v>731</v>
      </c>
      <c r="R281" s="8" t="s">
        <v>324</v>
      </c>
    </row>
    <row r="282" spans="1:18" x14ac:dyDescent="0.3">
      <c r="A282" s="11" t="str">
        <f t="shared" si="5"/>
        <v>_</v>
      </c>
    </row>
    <row r="283" spans="1:18" ht="15.6" x14ac:dyDescent="0.35">
      <c r="A283" s="11" t="str">
        <f t="shared" si="5"/>
        <v>_</v>
      </c>
      <c r="C283" s="1" t="s">
        <v>732</v>
      </c>
    </row>
    <row r="284" spans="1:18" x14ac:dyDescent="0.3">
      <c r="A284" s="11" t="str">
        <f t="shared" si="5"/>
        <v>_</v>
      </c>
      <c r="E284" s="6" t="s">
        <v>1</v>
      </c>
      <c r="F284" s="6" t="s">
        <v>2</v>
      </c>
      <c r="G284" s="6" t="s">
        <v>3</v>
      </c>
      <c r="H284" s="6" t="s">
        <v>4</v>
      </c>
      <c r="J284" s="7" t="s">
        <v>5</v>
      </c>
      <c r="M284" s="7" t="s">
        <v>6</v>
      </c>
      <c r="O284" s="6" t="s">
        <v>299</v>
      </c>
      <c r="P284" s="6" t="s">
        <v>300</v>
      </c>
      <c r="Q284" s="6" t="s">
        <v>301</v>
      </c>
      <c r="R284" s="6" t="s">
        <v>302</v>
      </c>
    </row>
    <row r="285" spans="1:18" x14ac:dyDescent="0.3">
      <c r="A285" s="11" t="str">
        <f t="shared" si="5"/>
        <v>SC Wilhelmsfeld_mJC</v>
      </c>
      <c r="B285" s="11" t="s">
        <v>170</v>
      </c>
      <c r="C285" s="8" t="s">
        <v>7</v>
      </c>
      <c r="D285" t="s">
        <v>623</v>
      </c>
      <c r="E285" s="8" t="s">
        <v>28</v>
      </c>
      <c r="F285" s="8" t="s">
        <v>8</v>
      </c>
      <c r="G285" s="8" t="s">
        <v>26</v>
      </c>
      <c r="H285" s="8" t="s">
        <v>15</v>
      </c>
      <c r="I285" s="8" t="s">
        <v>733</v>
      </c>
      <c r="J285" s="9" t="s">
        <v>12</v>
      </c>
      <c r="K285" s="10" t="s">
        <v>329</v>
      </c>
      <c r="L285" s="8" t="s">
        <v>359</v>
      </c>
      <c r="M285" s="9" t="s">
        <v>12</v>
      </c>
      <c r="N285" s="10" t="s">
        <v>23</v>
      </c>
      <c r="O285" s="8" t="s">
        <v>424</v>
      </c>
      <c r="P285" s="8" t="s">
        <v>734</v>
      </c>
      <c r="Q285" s="8" t="s">
        <v>735</v>
      </c>
      <c r="R285" s="8" t="s">
        <v>736</v>
      </c>
    </row>
    <row r="286" spans="1:18" x14ac:dyDescent="0.3">
      <c r="A286" s="11" t="str">
        <f t="shared" si="5"/>
        <v>HC MA-Neckarau_mJC</v>
      </c>
      <c r="B286" s="11" t="s">
        <v>170</v>
      </c>
      <c r="C286" s="8" t="s">
        <v>10</v>
      </c>
      <c r="D286" t="s">
        <v>737</v>
      </c>
      <c r="E286" s="8" t="s">
        <v>28</v>
      </c>
      <c r="F286" s="8" t="s">
        <v>8</v>
      </c>
      <c r="G286" s="8" t="s">
        <v>26</v>
      </c>
      <c r="H286" s="8" t="s">
        <v>15</v>
      </c>
      <c r="I286" s="8" t="s">
        <v>326</v>
      </c>
      <c r="J286" s="9" t="s">
        <v>12</v>
      </c>
      <c r="K286" s="10" t="s">
        <v>157</v>
      </c>
      <c r="L286" s="8" t="s">
        <v>359</v>
      </c>
      <c r="M286" s="9" t="s">
        <v>12</v>
      </c>
      <c r="N286" s="10" t="s">
        <v>23</v>
      </c>
      <c r="O286" s="8" t="s">
        <v>424</v>
      </c>
      <c r="P286" s="8" t="s">
        <v>738</v>
      </c>
      <c r="Q286" s="8" t="s">
        <v>739</v>
      </c>
      <c r="R286" s="8" t="s">
        <v>736</v>
      </c>
    </row>
    <row r="287" spans="1:18" x14ac:dyDescent="0.3">
      <c r="A287" s="11" t="str">
        <f t="shared" si="5"/>
        <v>SKV Sandhofen_mJC</v>
      </c>
      <c r="B287" s="11" t="s">
        <v>170</v>
      </c>
      <c r="C287" s="8" t="s">
        <v>19</v>
      </c>
      <c r="D287" t="s">
        <v>740</v>
      </c>
      <c r="E287" s="8" t="s">
        <v>28</v>
      </c>
      <c r="F287" s="8" t="s">
        <v>18</v>
      </c>
      <c r="G287" s="8" t="s">
        <v>7</v>
      </c>
      <c r="H287" s="8" t="s">
        <v>15</v>
      </c>
      <c r="I287" s="8" t="s">
        <v>326</v>
      </c>
      <c r="J287" s="9" t="s">
        <v>12</v>
      </c>
      <c r="K287" s="10" t="s">
        <v>161</v>
      </c>
      <c r="L287" s="8" t="s">
        <v>447</v>
      </c>
      <c r="M287" s="9" t="s">
        <v>12</v>
      </c>
      <c r="N287" s="10" t="s">
        <v>18</v>
      </c>
      <c r="O287" s="8" t="s">
        <v>741</v>
      </c>
      <c r="P287" s="8" t="s">
        <v>742</v>
      </c>
      <c r="Q287" s="8" t="s">
        <v>739</v>
      </c>
      <c r="R287" s="8" t="s">
        <v>309</v>
      </c>
    </row>
    <row r="288" spans="1:18" x14ac:dyDescent="0.3">
      <c r="A288" s="11" t="str">
        <f t="shared" si="5"/>
        <v>TB Neckarsteinach_mJC</v>
      </c>
      <c r="B288" s="11" t="s">
        <v>170</v>
      </c>
      <c r="C288" s="8" t="s">
        <v>15</v>
      </c>
      <c r="D288" t="s">
        <v>634</v>
      </c>
      <c r="E288" s="8" t="s">
        <v>44</v>
      </c>
      <c r="F288" s="8" t="s">
        <v>23</v>
      </c>
      <c r="G288" s="8" t="s">
        <v>26</v>
      </c>
      <c r="H288" s="8" t="s">
        <v>14</v>
      </c>
      <c r="I288" s="8" t="s">
        <v>743</v>
      </c>
      <c r="J288" s="9" t="s">
        <v>12</v>
      </c>
      <c r="K288" s="10" t="s">
        <v>545</v>
      </c>
      <c r="L288" s="8" t="s">
        <v>32</v>
      </c>
      <c r="M288" s="9" t="s">
        <v>12</v>
      </c>
      <c r="N288" s="10" t="s">
        <v>8</v>
      </c>
      <c r="O288" s="8" t="s">
        <v>428</v>
      </c>
      <c r="P288" s="8" t="s">
        <v>744</v>
      </c>
      <c r="Q288" s="8" t="s">
        <v>745</v>
      </c>
      <c r="R288" s="8" t="s">
        <v>309</v>
      </c>
    </row>
    <row r="289" spans="1:18" x14ac:dyDescent="0.3">
      <c r="A289" s="11" t="str">
        <f t="shared" si="5"/>
        <v>TV Schriesheim_mJC</v>
      </c>
      <c r="B289" s="11" t="s">
        <v>170</v>
      </c>
      <c r="C289" s="8" t="s">
        <v>14</v>
      </c>
      <c r="D289" t="s">
        <v>43</v>
      </c>
      <c r="E289" s="8" t="s">
        <v>28</v>
      </c>
      <c r="F289" s="8" t="s">
        <v>23</v>
      </c>
      <c r="G289" s="8" t="s">
        <v>26</v>
      </c>
      <c r="H289" s="8" t="s">
        <v>25</v>
      </c>
      <c r="I289" s="8" t="s">
        <v>521</v>
      </c>
      <c r="J289" s="9" t="s">
        <v>12</v>
      </c>
      <c r="K289" s="10" t="s">
        <v>746</v>
      </c>
      <c r="L289" s="8" t="s">
        <v>32</v>
      </c>
      <c r="M289" s="9" t="s">
        <v>12</v>
      </c>
      <c r="N289" s="10" t="s">
        <v>24</v>
      </c>
      <c r="O289" s="8" t="s">
        <v>432</v>
      </c>
      <c r="P289" s="8" t="s">
        <v>747</v>
      </c>
      <c r="Q289" s="8" t="s">
        <v>748</v>
      </c>
      <c r="R289" s="8" t="s">
        <v>309</v>
      </c>
    </row>
    <row r="290" spans="1:18" x14ac:dyDescent="0.3">
      <c r="A290" s="11" t="str">
        <f t="shared" si="5"/>
        <v>SV Waldhof Mannheim 07_mJC</v>
      </c>
      <c r="B290" s="11" t="s">
        <v>170</v>
      </c>
      <c r="C290" s="8" t="s">
        <v>25</v>
      </c>
      <c r="D290" t="s">
        <v>630</v>
      </c>
      <c r="E290" s="8" t="s">
        <v>28</v>
      </c>
      <c r="F290" s="8" t="s">
        <v>9</v>
      </c>
      <c r="G290" s="8" t="s">
        <v>7</v>
      </c>
      <c r="H290" s="8" t="s">
        <v>25</v>
      </c>
      <c r="I290" s="8" t="s">
        <v>326</v>
      </c>
      <c r="J290" s="9" t="s">
        <v>12</v>
      </c>
      <c r="K290" s="10" t="s">
        <v>749</v>
      </c>
      <c r="L290" s="8" t="s">
        <v>13</v>
      </c>
      <c r="M290" s="9" t="s">
        <v>12</v>
      </c>
      <c r="N290" s="10" t="s">
        <v>44</v>
      </c>
      <c r="O290" s="8" t="s">
        <v>514</v>
      </c>
      <c r="P290" s="8" t="s">
        <v>750</v>
      </c>
      <c r="Q290" s="8" t="s">
        <v>739</v>
      </c>
      <c r="R290" s="8" t="s">
        <v>309</v>
      </c>
    </row>
    <row r="291" spans="1:18" x14ac:dyDescent="0.3">
      <c r="A291" s="11" t="str">
        <f t="shared" si="5"/>
        <v>TSG Seckenheim_mJC</v>
      </c>
      <c r="B291" s="11" t="s">
        <v>170</v>
      </c>
      <c r="C291" s="8" t="s">
        <v>9</v>
      </c>
      <c r="D291" t="s">
        <v>524</v>
      </c>
      <c r="E291" s="8" t="s">
        <v>44</v>
      </c>
      <c r="F291" s="8" t="s">
        <v>14</v>
      </c>
      <c r="G291" s="8" t="s">
        <v>26</v>
      </c>
      <c r="H291" s="8" t="s">
        <v>23</v>
      </c>
      <c r="I291" s="8" t="s">
        <v>376</v>
      </c>
      <c r="J291" s="9" t="s">
        <v>12</v>
      </c>
      <c r="K291" s="10" t="s">
        <v>751</v>
      </c>
      <c r="L291" s="8" t="s">
        <v>8</v>
      </c>
      <c r="M291" s="9" t="s">
        <v>12</v>
      </c>
      <c r="N291" s="10" t="s">
        <v>32</v>
      </c>
      <c r="O291" s="8" t="s">
        <v>485</v>
      </c>
      <c r="P291" s="8" t="s">
        <v>752</v>
      </c>
      <c r="Q291" s="8" t="s">
        <v>753</v>
      </c>
      <c r="R291" s="8" t="s">
        <v>309</v>
      </c>
    </row>
    <row r="292" spans="1:18" x14ac:dyDescent="0.3">
      <c r="A292" s="11" t="str">
        <f t="shared" si="5"/>
        <v>ASG Bammental/Neckargemünd/Schwarzbachtal 2_mJC</v>
      </c>
      <c r="B292" s="11" t="s">
        <v>170</v>
      </c>
      <c r="C292" s="8" t="s">
        <v>23</v>
      </c>
      <c r="D292" t="s">
        <v>754</v>
      </c>
      <c r="E292" s="8" t="s">
        <v>28</v>
      </c>
      <c r="F292" s="8" t="s">
        <v>15</v>
      </c>
      <c r="G292" s="8" t="s">
        <v>26</v>
      </c>
      <c r="H292" s="8" t="s">
        <v>8</v>
      </c>
      <c r="I292" s="8" t="s">
        <v>375</v>
      </c>
      <c r="J292" s="9" t="s">
        <v>12</v>
      </c>
      <c r="K292" s="10" t="s">
        <v>639</v>
      </c>
      <c r="L292" s="8" t="s">
        <v>23</v>
      </c>
      <c r="M292" s="9" t="s">
        <v>12</v>
      </c>
      <c r="N292" s="10" t="s">
        <v>359</v>
      </c>
      <c r="O292" s="8" t="s">
        <v>755</v>
      </c>
      <c r="P292" s="8" t="s">
        <v>756</v>
      </c>
      <c r="Q292" s="8" t="s">
        <v>757</v>
      </c>
      <c r="R292" s="8" t="s">
        <v>309</v>
      </c>
    </row>
    <row r="293" spans="1:18" x14ac:dyDescent="0.3">
      <c r="A293" s="11" t="str">
        <f t="shared" si="5"/>
        <v>TSV Phönix Steinsfurt_mJC</v>
      </c>
      <c r="B293" s="11" t="s">
        <v>170</v>
      </c>
      <c r="C293" s="8" t="s">
        <v>18</v>
      </c>
      <c r="D293" t="s">
        <v>627</v>
      </c>
      <c r="E293" s="8" t="s">
        <v>28</v>
      </c>
      <c r="F293" s="8" t="s">
        <v>26</v>
      </c>
      <c r="G293" s="8" t="s">
        <v>26</v>
      </c>
      <c r="H293" s="8" t="s">
        <v>28</v>
      </c>
      <c r="I293" s="8" t="s">
        <v>758</v>
      </c>
      <c r="J293" s="9" t="s">
        <v>12</v>
      </c>
      <c r="K293" s="10" t="s">
        <v>759</v>
      </c>
      <c r="L293" s="8" t="s">
        <v>26</v>
      </c>
      <c r="M293" s="9" t="s">
        <v>12</v>
      </c>
      <c r="N293" s="10" t="s">
        <v>668</v>
      </c>
      <c r="O293" s="8" t="s">
        <v>360</v>
      </c>
      <c r="P293" s="8" t="s">
        <v>760</v>
      </c>
      <c r="Q293" s="8" t="s">
        <v>761</v>
      </c>
      <c r="R293" s="8" t="s">
        <v>309</v>
      </c>
    </row>
    <row r="294" spans="1:18" x14ac:dyDescent="0.3">
      <c r="A294" s="11" t="str">
        <f t="shared" si="5"/>
        <v>_</v>
      </c>
    </row>
    <row r="295" spans="1:18" ht="15.6" x14ac:dyDescent="0.35">
      <c r="A295" s="11" t="str">
        <f t="shared" si="5"/>
        <v>_</v>
      </c>
      <c r="C295" s="1" t="s">
        <v>762</v>
      </c>
    </row>
    <row r="296" spans="1:18" x14ac:dyDescent="0.3">
      <c r="A296" s="11" t="str">
        <f t="shared" si="5"/>
        <v>_</v>
      </c>
      <c r="E296" s="6" t="s">
        <v>1</v>
      </c>
      <c r="F296" s="6" t="s">
        <v>2</v>
      </c>
      <c r="G296" s="6" t="s">
        <v>3</v>
      </c>
      <c r="H296" s="6" t="s">
        <v>4</v>
      </c>
      <c r="J296" s="7" t="s">
        <v>5</v>
      </c>
      <c r="M296" s="7" t="s">
        <v>6</v>
      </c>
      <c r="O296" s="6" t="s">
        <v>299</v>
      </c>
      <c r="P296" s="6" t="s">
        <v>300</v>
      </c>
      <c r="Q296" s="6" t="s">
        <v>301</v>
      </c>
      <c r="R296" s="6" t="s">
        <v>302</v>
      </c>
    </row>
    <row r="297" spans="1:18" x14ac:dyDescent="0.3">
      <c r="A297" s="11" t="str">
        <f t="shared" si="5"/>
        <v>SG Leutershausen_mJD</v>
      </c>
      <c r="B297" s="11" t="s">
        <v>171</v>
      </c>
      <c r="C297" s="8" t="s">
        <v>7</v>
      </c>
      <c r="D297" t="s">
        <v>153</v>
      </c>
      <c r="E297" s="8" t="s">
        <v>24</v>
      </c>
      <c r="F297" s="8" t="s">
        <v>17</v>
      </c>
      <c r="G297" s="8" t="s">
        <v>7</v>
      </c>
      <c r="H297" s="8" t="s">
        <v>26</v>
      </c>
      <c r="I297" s="8" t="s">
        <v>763</v>
      </c>
      <c r="J297" s="9" t="s">
        <v>12</v>
      </c>
      <c r="K297" s="10" t="s">
        <v>685</v>
      </c>
      <c r="L297" s="8" t="s">
        <v>414</v>
      </c>
      <c r="M297" s="9" t="s">
        <v>12</v>
      </c>
      <c r="N297" s="10" t="s">
        <v>7</v>
      </c>
      <c r="O297" s="8" t="s">
        <v>764</v>
      </c>
      <c r="P297" s="8" t="s">
        <v>765</v>
      </c>
      <c r="Q297" s="8" t="s">
        <v>766</v>
      </c>
      <c r="R297" s="8" t="s">
        <v>309</v>
      </c>
    </row>
    <row r="298" spans="1:18" x14ac:dyDescent="0.3">
      <c r="A298" s="11" t="str">
        <f t="shared" si="5"/>
        <v>HG Oftersheim/Schwetzingen_mJD</v>
      </c>
      <c r="B298" s="11" t="s">
        <v>171</v>
      </c>
      <c r="C298" s="8" t="s">
        <v>10</v>
      </c>
      <c r="D298" t="s">
        <v>21</v>
      </c>
      <c r="E298" s="8" t="s">
        <v>44</v>
      </c>
      <c r="F298" s="8" t="s">
        <v>9</v>
      </c>
      <c r="G298" s="8" t="s">
        <v>26</v>
      </c>
      <c r="H298" s="8" t="s">
        <v>25</v>
      </c>
      <c r="I298" s="8" t="s">
        <v>445</v>
      </c>
      <c r="J298" s="9" t="s">
        <v>12</v>
      </c>
      <c r="K298" s="10" t="s">
        <v>325</v>
      </c>
      <c r="L298" s="8" t="s">
        <v>28</v>
      </c>
      <c r="M298" s="9" t="s">
        <v>12</v>
      </c>
      <c r="N298" s="10" t="s">
        <v>24</v>
      </c>
      <c r="O298" s="8" t="s">
        <v>767</v>
      </c>
      <c r="P298" s="8" t="s">
        <v>768</v>
      </c>
      <c r="Q298" s="8" t="s">
        <v>769</v>
      </c>
      <c r="R298" s="8" t="s">
        <v>309</v>
      </c>
    </row>
    <row r="299" spans="1:18" x14ac:dyDescent="0.3">
      <c r="A299" s="11" t="str">
        <f t="shared" si="5"/>
        <v>TSG Eintracht Plankstadt_mJD</v>
      </c>
      <c r="B299" s="11" t="s">
        <v>171</v>
      </c>
      <c r="C299" s="8" t="s">
        <v>19</v>
      </c>
      <c r="D299" t="s">
        <v>51</v>
      </c>
      <c r="E299" s="8" t="s">
        <v>24</v>
      </c>
      <c r="F299" s="8" t="s">
        <v>14</v>
      </c>
      <c r="G299" s="8" t="s">
        <v>10</v>
      </c>
      <c r="H299" s="8" t="s">
        <v>14</v>
      </c>
      <c r="I299" s="8" t="s">
        <v>399</v>
      </c>
      <c r="J299" s="9" t="s">
        <v>12</v>
      </c>
      <c r="K299" s="10" t="s">
        <v>98</v>
      </c>
      <c r="L299" s="8" t="s">
        <v>24</v>
      </c>
      <c r="M299" s="9" t="s">
        <v>12</v>
      </c>
      <c r="N299" s="10" t="s">
        <v>24</v>
      </c>
      <c r="O299" s="8" t="s">
        <v>335</v>
      </c>
      <c r="P299" s="8" t="s">
        <v>477</v>
      </c>
      <c r="Q299" s="8" t="s">
        <v>403</v>
      </c>
      <c r="R299" s="8" t="s">
        <v>324</v>
      </c>
    </row>
    <row r="300" spans="1:18" x14ac:dyDescent="0.3">
      <c r="A300" s="11" t="str">
        <f t="shared" si="5"/>
        <v>SG Horan_mJD</v>
      </c>
      <c r="B300" s="11" t="s">
        <v>171</v>
      </c>
      <c r="C300" s="8" t="s">
        <v>15</v>
      </c>
      <c r="D300" t="s">
        <v>770</v>
      </c>
      <c r="E300" s="8" t="s">
        <v>24</v>
      </c>
      <c r="F300" s="8" t="s">
        <v>25</v>
      </c>
      <c r="G300" s="8" t="s">
        <v>26</v>
      </c>
      <c r="H300" s="8" t="s">
        <v>25</v>
      </c>
      <c r="I300" s="8" t="s">
        <v>304</v>
      </c>
      <c r="J300" s="9" t="s">
        <v>12</v>
      </c>
      <c r="K300" s="10" t="s">
        <v>42</v>
      </c>
      <c r="L300" s="8" t="s">
        <v>24</v>
      </c>
      <c r="M300" s="9" t="s">
        <v>12</v>
      </c>
      <c r="N300" s="10" t="s">
        <v>24</v>
      </c>
      <c r="O300" s="8" t="s">
        <v>335</v>
      </c>
      <c r="P300" s="8" t="s">
        <v>771</v>
      </c>
      <c r="Q300" s="8" t="s">
        <v>772</v>
      </c>
      <c r="R300" s="8" t="s">
        <v>324</v>
      </c>
    </row>
    <row r="301" spans="1:18" x14ac:dyDescent="0.3">
      <c r="A301" s="11" t="str">
        <f t="shared" si="5"/>
        <v>TV Sinsheim_mJD</v>
      </c>
      <c r="B301" s="11" t="s">
        <v>171</v>
      </c>
      <c r="C301" s="8" t="s">
        <v>14</v>
      </c>
      <c r="D301" t="s">
        <v>106</v>
      </c>
      <c r="E301" s="8" t="s">
        <v>24</v>
      </c>
      <c r="F301" s="8" t="s">
        <v>19</v>
      </c>
      <c r="G301" s="8" t="s">
        <v>7</v>
      </c>
      <c r="H301" s="8" t="s">
        <v>23</v>
      </c>
      <c r="I301" s="8" t="s">
        <v>483</v>
      </c>
      <c r="J301" s="9" t="s">
        <v>12</v>
      </c>
      <c r="K301" s="10" t="s">
        <v>354</v>
      </c>
      <c r="L301" s="8" t="s">
        <v>9</v>
      </c>
      <c r="M301" s="9" t="s">
        <v>12</v>
      </c>
      <c r="N301" s="10" t="s">
        <v>647</v>
      </c>
      <c r="O301" s="8" t="s">
        <v>773</v>
      </c>
      <c r="P301" s="8" t="s">
        <v>335</v>
      </c>
      <c r="Q301" s="8" t="s">
        <v>774</v>
      </c>
      <c r="R301" s="8" t="s">
        <v>309</v>
      </c>
    </row>
    <row r="302" spans="1:18" x14ac:dyDescent="0.3">
      <c r="A302" s="11" t="str">
        <f t="shared" si="5"/>
        <v>TSG Germania Dossenheim_mJD</v>
      </c>
      <c r="B302" s="11" t="s">
        <v>171</v>
      </c>
      <c r="C302" s="8" t="s">
        <v>25</v>
      </c>
      <c r="D302" t="s">
        <v>54</v>
      </c>
      <c r="E302" s="8" t="s">
        <v>44</v>
      </c>
      <c r="F302" s="8" t="s">
        <v>19</v>
      </c>
      <c r="G302" s="8" t="s">
        <v>26</v>
      </c>
      <c r="H302" s="8" t="s">
        <v>8</v>
      </c>
      <c r="I302" s="8" t="s">
        <v>34</v>
      </c>
      <c r="J302" s="9" t="s">
        <v>12</v>
      </c>
      <c r="K302" s="10" t="s">
        <v>107</v>
      </c>
      <c r="L302" s="8" t="s">
        <v>25</v>
      </c>
      <c r="M302" s="9" t="s">
        <v>12</v>
      </c>
      <c r="N302" s="10" t="s">
        <v>359</v>
      </c>
      <c r="O302" s="8" t="s">
        <v>661</v>
      </c>
      <c r="P302" s="8" t="s">
        <v>775</v>
      </c>
      <c r="Q302" s="8" t="s">
        <v>776</v>
      </c>
      <c r="R302" s="8" t="s">
        <v>309</v>
      </c>
    </row>
    <row r="303" spans="1:18" x14ac:dyDescent="0.3">
      <c r="A303" s="11" t="str">
        <f t="shared" si="5"/>
        <v>_</v>
      </c>
    </row>
    <row r="304" spans="1:18" ht="15.6" x14ac:dyDescent="0.35">
      <c r="A304" s="11" t="str">
        <f t="shared" si="5"/>
        <v>_</v>
      </c>
      <c r="C304" s="1" t="s">
        <v>777</v>
      </c>
    </row>
    <row r="305" spans="1:18" x14ac:dyDescent="0.3">
      <c r="A305" s="11" t="str">
        <f t="shared" si="5"/>
        <v>_</v>
      </c>
      <c r="E305" s="6" t="s">
        <v>1</v>
      </c>
      <c r="F305" s="6" t="s">
        <v>2</v>
      </c>
      <c r="G305" s="6" t="s">
        <v>3</v>
      </c>
      <c r="H305" s="6" t="s">
        <v>4</v>
      </c>
      <c r="J305" s="7" t="s">
        <v>5</v>
      </c>
      <c r="M305" s="7" t="s">
        <v>6</v>
      </c>
      <c r="O305" s="6" t="s">
        <v>299</v>
      </c>
      <c r="P305" s="6" t="s">
        <v>300</v>
      </c>
      <c r="Q305" s="6" t="s">
        <v>301</v>
      </c>
      <c r="R305" s="6" t="s">
        <v>302</v>
      </c>
    </row>
    <row r="306" spans="1:18" x14ac:dyDescent="0.3">
      <c r="A306" s="11" t="str">
        <f t="shared" si="5"/>
        <v>JSG Rot-Malsch_mJD</v>
      </c>
      <c r="B306" s="11" t="s">
        <v>172</v>
      </c>
      <c r="C306" s="8" t="s">
        <v>7</v>
      </c>
      <c r="D306" t="s">
        <v>63</v>
      </c>
      <c r="E306" s="8" t="s">
        <v>13</v>
      </c>
      <c r="F306" s="8" t="s">
        <v>28</v>
      </c>
      <c r="G306" s="8" t="s">
        <v>7</v>
      </c>
      <c r="H306" s="8" t="s">
        <v>26</v>
      </c>
      <c r="I306" s="8" t="s">
        <v>778</v>
      </c>
      <c r="J306" s="9" t="s">
        <v>12</v>
      </c>
      <c r="K306" s="10" t="s">
        <v>93</v>
      </c>
      <c r="L306" s="8" t="s">
        <v>779</v>
      </c>
      <c r="M306" s="9" t="s">
        <v>12</v>
      </c>
      <c r="N306" s="10" t="s">
        <v>7</v>
      </c>
      <c r="O306" s="8" t="s">
        <v>780</v>
      </c>
      <c r="P306" s="8" t="s">
        <v>781</v>
      </c>
      <c r="Q306" s="8" t="s">
        <v>782</v>
      </c>
      <c r="R306" s="8" t="s">
        <v>309</v>
      </c>
    </row>
    <row r="307" spans="1:18" x14ac:dyDescent="0.3">
      <c r="A307" s="11" t="str">
        <f t="shared" si="5"/>
        <v>JSG SC Sandhausen/SG Walldorf_mJD</v>
      </c>
      <c r="B307" s="11" t="s">
        <v>172</v>
      </c>
      <c r="C307" s="8" t="s">
        <v>10</v>
      </c>
      <c r="D307" t="s">
        <v>610</v>
      </c>
      <c r="E307" s="8" t="s">
        <v>13</v>
      </c>
      <c r="F307" s="8" t="s">
        <v>17</v>
      </c>
      <c r="G307" s="8" t="s">
        <v>7</v>
      </c>
      <c r="H307" s="8" t="s">
        <v>19</v>
      </c>
      <c r="I307" s="8" t="s">
        <v>652</v>
      </c>
      <c r="J307" s="9" t="s">
        <v>12</v>
      </c>
      <c r="K307" s="10" t="s">
        <v>412</v>
      </c>
      <c r="L307" s="8" t="s">
        <v>414</v>
      </c>
      <c r="M307" s="9" t="s">
        <v>12</v>
      </c>
      <c r="N307" s="10" t="s">
        <v>9</v>
      </c>
      <c r="O307" s="8" t="s">
        <v>783</v>
      </c>
      <c r="P307" s="8" t="s">
        <v>784</v>
      </c>
      <c r="Q307" s="8" t="s">
        <v>785</v>
      </c>
      <c r="R307" s="8" t="s">
        <v>309</v>
      </c>
    </row>
    <row r="308" spans="1:18" x14ac:dyDescent="0.3">
      <c r="A308" s="11" t="str">
        <f t="shared" si="5"/>
        <v>TSG Wiesloch_mJD</v>
      </c>
      <c r="B308" s="11" t="s">
        <v>172</v>
      </c>
      <c r="C308" s="8" t="s">
        <v>19</v>
      </c>
      <c r="D308" t="s">
        <v>548</v>
      </c>
      <c r="E308" s="8" t="s">
        <v>32</v>
      </c>
      <c r="F308" s="8" t="s">
        <v>24</v>
      </c>
      <c r="G308" s="8" t="s">
        <v>26</v>
      </c>
      <c r="H308" s="8" t="s">
        <v>15</v>
      </c>
      <c r="I308" s="8" t="s">
        <v>786</v>
      </c>
      <c r="J308" s="9" t="s">
        <v>12</v>
      </c>
      <c r="K308" s="10" t="s">
        <v>155</v>
      </c>
      <c r="L308" s="8" t="s">
        <v>305</v>
      </c>
      <c r="M308" s="9" t="s">
        <v>12</v>
      </c>
      <c r="N308" s="10" t="s">
        <v>23</v>
      </c>
      <c r="O308" s="8" t="s">
        <v>583</v>
      </c>
      <c r="P308" s="8" t="s">
        <v>787</v>
      </c>
      <c r="Q308" s="8" t="s">
        <v>788</v>
      </c>
      <c r="R308" s="8" t="s">
        <v>309</v>
      </c>
    </row>
    <row r="309" spans="1:18" x14ac:dyDescent="0.3">
      <c r="A309" s="11" t="str">
        <f t="shared" si="5"/>
        <v>HG Saase_mJD</v>
      </c>
      <c r="B309" s="11" t="s">
        <v>172</v>
      </c>
      <c r="C309" s="8" t="s">
        <v>15</v>
      </c>
      <c r="D309" t="s">
        <v>570</v>
      </c>
      <c r="E309" s="8" t="s">
        <v>32</v>
      </c>
      <c r="F309" s="8" t="s">
        <v>17</v>
      </c>
      <c r="G309" s="8" t="s">
        <v>7</v>
      </c>
      <c r="H309" s="8" t="s">
        <v>15</v>
      </c>
      <c r="I309" s="8" t="s">
        <v>789</v>
      </c>
      <c r="J309" s="9" t="s">
        <v>12</v>
      </c>
      <c r="K309" s="10" t="s">
        <v>161</v>
      </c>
      <c r="L309" s="8" t="s">
        <v>414</v>
      </c>
      <c r="M309" s="9" t="s">
        <v>12</v>
      </c>
      <c r="N309" s="10" t="s">
        <v>18</v>
      </c>
      <c r="O309" s="8" t="s">
        <v>790</v>
      </c>
      <c r="P309" s="8" t="s">
        <v>791</v>
      </c>
      <c r="Q309" s="8" t="s">
        <v>590</v>
      </c>
      <c r="R309" s="8" t="s">
        <v>309</v>
      </c>
    </row>
    <row r="310" spans="1:18" x14ac:dyDescent="0.3">
      <c r="A310" s="11" t="str">
        <f t="shared" si="5"/>
        <v>HG Oftersheim/Schwetzingen 2_mJD</v>
      </c>
      <c r="B310" s="11" t="s">
        <v>172</v>
      </c>
      <c r="C310" s="8" t="s">
        <v>14</v>
      </c>
      <c r="D310" t="s">
        <v>50</v>
      </c>
      <c r="E310" s="8" t="s">
        <v>13</v>
      </c>
      <c r="F310" s="8" t="s">
        <v>18</v>
      </c>
      <c r="G310" s="8" t="s">
        <v>26</v>
      </c>
      <c r="H310" s="8" t="s">
        <v>25</v>
      </c>
      <c r="I310" s="8" t="s">
        <v>343</v>
      </c>
      <c r="J310" s="9" t="s">
        <v>12</v>
      </c>
      <c r="K310" s="10" t="s">
        <v>136</v>
      </c>
      <c r="L310" s="8" t="s">
        <v>312</v>
      </c>
      <c r="M310" s="9" t="s">
        <v>12</v>
      </c>
      <c r="N310" s="10" t="s">
        <v>24</v>
      </c>
      <c r="O310" s="8" t="s">
        <v>656</v>
      </c>
      <c r="P310" s="8" t="s">
        <v>792</v>
      </c>
      <c r="Q310" s="8" t="s">
        <v>793</v>
      </c>
      <c r="R310" s="8" t="s">
        <v>309</v>
      </c>
    </row>
    <row r="311" spans="1:18" x14ac:dyDescent="0.3">
      <c r="A311" s="11" t="str">
        <f t="shared" si="5"/>
        <v>SG Nußloch_mJD</v>
      </c>
      <c r="B311" s="11" t="s">
        <v>172</v>
      </c>
      <c r="C311" s="8" t="s">
        <v>25</v>
      </c>
      <c r="D311" t="s">
        <v>33</v>
      </c>
      <c r="E311" s="8" t="s">
        <v>32</v>
      </c>
      <c r="F311" s="8" t="s">
        <v>25</v>
      </c>
      <c r="G311" s="8" t="s">
        <v>26</v>
      </c>
      <c r="H311" s="8" t="s">
        <v>8</v>
      </c>
      <c r="I311" s="8" t="s">
        <v>11</v>
      </c>
      <c r="J311" s="9" t="s">
        <v>12</v>
      </c>
      <c r="K311" s="10" t="s">
        <v>451</v>
      </c>
      <c r="L311" s="8" t="s">
        <v>24</v>
      </c>
      <c r="M311" s="9" t="s">
        <v>12</v>
      </c>
      <c r="N311" s="10" t="s">
        <v>359</v>
      </c>
      <c r="O311" s="8" t="s">
        <v>588</v>
      </c>
      <c r="P311" s="8" t="s">
        <v>712</v>
      </c>
      <c r="Q311" s="8" t="s">
        <v>794</v>
      </c>
      <c r="R311" s="8" t="s">
        <v>309</v>
      </c>
    </row>
    <row r="312" spans="1:18" x14ac:dyDescent="0.3">
      <c r="A312" s="11" t="str">
        <f t="shared" si="5"/>
        <v>SG Brühl/Ketsch_mJD</v>
      </c>
      <c r="B312" s="11" t="s">
        <v>172</v>
      </c>
      <c r="C312" s="8" t="s">
        <v>9</v>
      </c>
      <c r="D312" t="s">
        <v>555</v>
      </c>
      <c r="E312" s="8" t="s">
        <v>13</v>
      </c>
      <c r="F312" s="8" t="s">
        <v>15</v>
      </c>
      <c r="G312" s="8" t="s">
        <v>7</v>
      </c>
      <c r="H312" s="8" t="s">
        <v>8</v>
      </c>
      <c r="I312" s="8" t="s">
        <v>600</v>
      </c>
      <c r="J312" s="9" t="s">
        <v>12</v>
      </c>
      <c r="K312" s="10" t="s">
        <v>545</v>
      </c>
      <c r="L312" s="8" t="s">
        <v>18</v>
      </c>
      <c r="M312" s="9" t="s">
        <v>12</v>
      </c>
      <c r="N312" s="10" t="s">
        <v>408</v>
      </c>
      <c r="O312" s="8" t="s">
        <v>631</v>
      </c>
      <c r="P312" s="8" t="s">
        <v>795</v>
      </c>
      <c r="Q312" s="8" t="s">
        <v>796</v>
      </c>
      <c r="R312" s="8" t="s">
        <v>309</v>
      </c>
    </row>
    <row r="313" spans="1:18" x14ac:dyDescent="0.3">
      <c r="A313" s="11" t="str">
        <f t="shared" si="5"/>
        <v>HSG TSG Weinheim/TV Oberflockenbach_mJD</v>
      </c>
      <c r="B313" s="11" t="s">
        <v>172</v>
      </c>
      <c r="C313" s="8" t="s">
        <v>23</v>
      </c>
      <c r="D313" t="s">
        <v>138</v>
      </c>
      <c r="E313" s="8" t="s">
        <v>32</v>
      </c>
      <c r="F313" s="8" t="s">
        <v>15</v>
      </c>
      <c r="G313" s="8" t="s">
        <v>7</v>
      </c>
      <c r="H313" s="8" t="s">
        <v>17</v>
      </c>
      <c r="I313" s="8" t="s">
        <v>157</v>
      </c>
      <c r="J313" s="9" t="s">
        <v>12</v>
      </c>
      <c r="K313" s="10" t="s">
        <v>496</v>
      </c>
      <c r="L313" s="8" t="s">
        <v>18</v>
      </c>
      <c r="M313" s="9" t="s">
        <v>12</v>
      </c>
      <c r="N313" s="10" t="s">
        <v>414</v>
      </c>
      <c r="O313" s="8" t="s">
        <v>797</v>
      </c>
      <c r="P313" s="8" t="s">
        <v>798</v>
      </c>
      <c r="Q313" s="8" t="s">
        <v>799</v>
      </c>
      <c r="R313" s="8" t="s">
        <v>309</v>
      </c>
    </row>
    <row r="314" spans="1:18" x14ac:dyDescent="0.3">
      <c r="A314" s="11" t="str">
        <f t="shared" si="5"/>
        <v>SG HD-Kirchheim_mJD</v>
      </c>
      <c r="B314" s="11" t="s">
        <v>172</v>
      </c>
      <c r="C314" s="8" t="s">
        <v>18</v>
      </c>
      <c r="D314" t="s">
        <v>529</v>
      </c>
      <c r="E314" s="8" t="s">
        <v>32</v>
      </c>
      <c r="F314" s="8" t="s">
        <v>19</v>
      </c>
      <c r="G314" s="8" t="s">
        <v>26</v>
      </c>
      <c r="H314" s="8" t="s">
        <v>44</v>
      </c>
      <c r="I314" s="8" t="s">
        <v>157</v>
      </c>
      <c r="J314" s="9" t="s">
        <v>12</v>
      </c>
      <c r="K314" s="10" t="s">
        <v>800</v>
      </c>
      <c r="L314" s="8" t="s">
        <v>25</v>
      </c>
      <c r="M314" s="9" t="s">
        <v>12</v>
      </c>
      <c r="N314" s="10" t="s">
        <v>419</v>
      </c>
      <c r="O314" s="8" t="s">
        <v>801</v>
      </c>
      <c r="P314" s="8" t="s">
        <v>802</v>
      </c>
      <c r="Q314" s="8" t="s">
        <v>799</v>
      </c>
      <c r="R314" s="8" t="s">
        <v>309</v>
      </c>
    </row>
    <row r="315" spans="1:18" x14ac:dyDescent="0.3">
      <c r="A315" s="11" t="str">
        <f t="shared" si="5"/>
        <v>KuSG Leimen_mJD</v>
      </c>
      <c r="B315" s="11" t="s">
        <v>172</v>
      </c>
      <c r="C315" s="8" t="s">
        <v>8</v>
      </c>
      <c r="D315" t="s">
        <v>581</v>
      </c>
      <c r="E315" s="8" t="s">
        <v>32</v>
      </c>
      <c r="F315" s="8" t="s">
        <v>26</v>
      </c>
      <c r="G315" s="8" t="s">
        <v>7</v>
      </c>
      <c r="H315" s="8" t="s">
        <v>13</v>
      </c>
      <c r="I315" s="8" t="s">
        <v>35</v>
      </c>
      <c r="J315" s="9" t="s">
        <v>12</v>
      </c>
      <c r="K315" s="10" t="s">
        <v>530</v>
      </c>
      <c r="L315" s="8" t="s">
        <v>7</v>
      </c>
      <c r="M315" s="9" t="s">
        <v>12</v>
      </c>
      <c r="N315" s="10" t="s">
        <v>803</v>
      </c>
      <c r="O315" s="8" t="s">
        <v>804</v>
      </c>
      <c r="P315" s="8" t="s">
        <v>805</v>
      </c>
      <c r="Q315" s="8" t="s">
        <v>806</v>
      </c>
      <c r="R315" s="8" t="s">
        <v>309</v>
      </c>
    </row>
    <row r="316" spans="1:18" x14ac:dyDescent="0.3">
      <c r="A316" s="11" t="str">
        <f t="shared" si="5"/>
        <v>_</v>
      </c>
    </row>
    <row r="317" spans="1:18" ht="15.6" x14ac:dyDescent="0.35">
      <c r="A317" s="11" t="str">
        <f t="shared" si="5"/>
        <v>_</v>
      </c>
      <c r="C317" s="1" t="s">
        <v>807</v>
      </c>
    </row>
    <row r="318" spans="1:18" x14ac:dyDescent="0.3">
      <c r="A318" s="11" t="str">
        <f t="shared" si="5"/>
        <v>_</v>
      </c>
      <c r="E318" s="6" t="s">
        <v>1</v>
      </c>
      <c r="F318" s="6" t="s">
        <v>2</v>
      </c>
      <c r="G318" s="6" t="s">
        <v>3</v>
      </c>
      <c r="H318" s="6" t="s">
        <v>4</v>
      </c>
      <c r="J318" s="7" t="s">
        <v>5</v>
      </c>
      <c r="M318" s="7" t="s">
        <v>6</v>
      </c>
      <c r="O318" s="6" t="s">
        <v>299</v>
      </c>
      <c r="P318" s="6" t="s">
        <v>300</v>
      </c>
      <c r="Q318" s="6" t="s">
        <v>301</v>
      </c>
      <c r="R318" s="6" t="s">
        <v>302</v>
      </c>
    </row>
    <row r="319" spans="1:18" x14ac:dyDescent="0.3">
      <c r="A319" s="11" t="str">
        <f t="shared" si="5"/>
        <v>SG Edingen-Friedrichsfeld_mJD</v>
      </c>
      <c r="B319" s="11" t="s">
        <v>289</v>
      </c>
      <c r="C319" s="8" t="s">
        <v>7</v>
      </c>
      <c r="D319" t="s">
        <v>593</v>
      </c>
      <c r="E319" s="8" t="s">
        <v>24</v>
      </c>
      <c r="F319" s="8" t="s">
        <v>8</v>
      </c>
      <c r="G319" s="8" t="s">
        <v>26</v>
      </c>
      <c r="H319" s="8" t="s">
        <v>10</v>
      </c>
      <c r="I319" s="8" t="s">
        <v>786</v>
      </c>
      <c r="J319" s="9" t="s">
        <v>12</v>
      </c>
      <c r="K319" s="10" t="s">
        <v>73</v>
      </c>
      <c r="L319" s="8" t="s">
        <v>359</v>
      </c>
      <c r="M319" s="9" t="s">
        <v>12</v>
      </c>
      <c r="N319" s="10" t="s">
        <v>15</v>
      </c>
      <c r="O319" s="8" t="s">
        <v>601</v>
      </c>
      <c r="P319" s="8" t="s">
        <v>808</v>
      </c>
      <c r="Q319" s="8" t="s">
        <v>809</v>
      </c>
      <c r="R319" s="8" t="s">
        <v>309</v>
      </c>
    </row>
    <row r="320" spans="1:18" x14ac:dyDescent="0.3">
      <c r="A320" s="11" t="str">
        <f t="shared" si="5"/>
        <v>TV Schriesheim_mJD</v>
      </c>
      <c r="B320" s="11" t="s">
        <v>289</v>
      </c>
      <c r="C320" s="8">
        <v>4</v>
      </c>
      <c r="D320" t="s">
        <v>43</v>
      </c>
      <c r="E320" s="8" t="s">
        <v>18</v>
      </c>
      <c r="F320" s="8" t="s">
        <v>9</v>
      </c>
      <c r="G320" s="8" t="s">
        <v>26</v>
      </c>
      <c r="H320" s="8" t="s">
        <v>10</v>
      </c>
      <c r="I320" s="8" t="s">
        <v>728</v>
      </c>
      <c r="J320" s="9" t="s">
        <v>12</v>
      </c>
      <c r="K320" s="10" t="s">
        <v>691</v>
      </c>
      <c r="L320" s="8" t="s">
        <v>28</v>
      </c>
      <c r="M320" s="9" t="s">
        <v>12</v>
      </c>
      <c r="N320" s="10" t="s">
        <v>15</v>
      </c>
      <c r="O320" s="8" t="s">
        <v>559</v>
      </c>
      <c r="P320" s="8" t="s">
        <v>810</v>
      </c>
      <c r="Q320" s="8" t="s">
        <v>495</v>
      </c>
      <c r="R320" s="8" t="s">
        <v>309</v>
      </c>
    </row>
    <row r="321" spans="1:18" x14ac:dyDescent="0.3">
      <c r="A321" s="11" t="str">
        <f t="shared" si="5"/>
        <v>JSG Ilvesheim/Ladenburg_mJD</v>
      </c>
      <c r="B321" s="11" t="s">
        <v>289</v>
      </c>
      <c r="C321" s="8">
        <v>6</v>
      </c>
      <c r="D321" t="s">
        <v>520</v>
      </c>
      <c r="E321" s="8" t="s">
        <v>23</v>
      </c>
      <c r="F321" s="8" t="s">
        <v>25</v>
      </c>
      <c r="G321" s="8" t="s">
        <v>26</v>
      </c>
      <c r="H321" s="8" t="s">
        <v>10</v>
      </c>
      <c r="I321" s="8" t="s">
        <v>108</v>
      </c>
      <c r="J321" s="9" t="s">
        <v>12</v>
      </c>
      <c r="K321" s="10" t="s">
        <v>103</v>
      </c>
      <c r="L321" s="8" t="s">
        <v>24</v>
      </c>
      <c r="M321" s="9" t="s">
        <v>12</v>
      </c>
      <c r="N321" s="10" t="s">
        <v>15</v>
      </c>
      <c r="O321" s="8" t="s">
        <v>583</v>
      </c>
      <c r="P321" s="8" t="s">
        <v>811</v>
      </c>
      <c r="Q321" s="8" t="s">
        <v>812</v>
      </c>
      <c r="R321" s="8" t="s">
        <v>309</v>
      </c>
    </row>
    <row r="322" spans="1:18" x14ac:dyDescent="0.3">
      <c r="A322" s="11" t="str">
        <f t="shared" si="5"/>
        <v>TSG Eintracht Plankstadt 2_mJD</v>
      </c>
      <c r="B322" s="11" t="s">
        <v>289</v>
      </c>
      <c r="C322" s="8">
        <v>7</v>
      </c>
      <c r="D322" t="s">
        <v>722</v>
      </c>
      <c r="E322" s="8" t="s">
        <v>17</v>
      </c>
      <c r="F322" s="8" t="s">
        <v>15</v>
      </c>
      <c r="G322" s="8" t="s">
        <v>26</v>
      </c>
      <c r="H322" s="8" t="s">
        <v>9</v>
      </c>
      <c r="I322" s="8" t="s">
        <v>574</v>
      </c>
      <c r="J322" s="9" t="s">
        <v>12</v>
      </c>
      <c r="K322" s="10" t="s">
        <v>311</v>
      </c>
      <c r="L322" s="8" t="s">
        <v>23</v>
      </c>
      <c r="M322" s="9" t="s">
        <v>12</v>
      </c>
      <c r="N322" s="10" t="s">
        <v>28</v>
      </c>
      <c r="O322" s="8" t="s">
        <v>517</v>
      </c>
      <c r="P322" s="8" t="s">
        <v>813</v>
      </c>
      <c r="Q322" s="8" t="s">
        <v>622</v>
      </c>
      <c r="R322" s="8" t="s">
        <v>309</v>
      </c>
    </row>
    <row r="323" spans="1:18" x14ac:dyDescent="0.3">
      <c r="A323" s="11" t="str">
        <f t="shared" si="5"/>
        <v>SV Waldhof Mannheim 07_mJD</v>
      </c>
      <c r="B323" s="11" t="s">
        <v>289</v>
      </c>
      <c r="C323" s="8">
        <v>9</v>
      </c>
      <c r="D323" t="s">
        <v>630</v>
      </c>
      <c r="E323" s="8" t="s">
        <v>8</v>
      </c>
      <c r="F323" s="8" t="s">
        <v>19</v>
      </c>
      <c r="G323" s="8" t="s">
        <v>26</v>
      </c>
      <c r="H323" s="8" t="s">
        <v>9</v>
      </c>
      <c r="I323" s="8" t="s">
        <v>348</v>
      </c>
      <c r="J323" s="9" t="s">
        <v>12</v>
      </c>
      <c r="K323" s="10" t="s">
        <v>91</v>
      </c>
      <c r="L323" s="8" t="s">
        <v>25</v>
      </c>
      <c r="M323" s="9" t="s">
        <v>12</v>
      </c>
      <c r="N323" s="10" t="s">
        <v>28</v>
      </c>
      <c r="O323" s="8" t="s">
        <v>631</v>
      </c>
      <c r="P323" s="8" t="s">
        <v>345</v>
      </c>
      <c r="Q323" s="8" t="s">
        <v>352</v>
      </c>
      <c r="R323" s="8" t="s">
        <v>324</v>
      </c>
    </row>
    <row r="324" spans="1:18" x14ac:dyDescent="0.3">
      <c r="A324" s="11" t="str">
        <f t="shared" si="5"/>
        <v>JSG Hemsbach/Laudenbach_mJD</v>
      </c>
      <c r="B324" s="11" t="s">
        <v>289</v>
      </c>
      <c r="C324" s="8">
        <v>12</v>
      </c>
      <c r="D324" t="s">
        <v>76</v>
      </c>
      <c r="E324" s="8" t="s">
        <v>8</v>
      </c>
      <c r="F324" s="8" t="s">
        <v>19</v>
      </c>
      <c r="G324" s="8" t="s">
        <v>26</v>
      </c>
      <c r="H324" s="8" t="s">
        <v>9</v>
      </c>
      <c r="I324" s="8" t="s">
        <v>117</v>
      </c>
      <c r="J324" s="9" t="s">
        <v>12</v>
      </c>
      <c r="K324" s="10" t="s">
        <v>814</v>
      </c>
      <c r="L324" s="8" t="s">
        <v>25</v>
      </c>
      <c r="M324" s="9" t="s">
        <v>12</v>
      </c>
      <c r="N324" s="10" t="s">
        <v>28</v>
      </c>
      <c r="O324" s="8" t="s">
        <v>631</v>
      </c>
      <c r="P324" s="8" t="s">
        <v>815</v>
      </c>
      <c r="Q324" s="8" t="s">
        <v>816</v>
      </c>
      <c r="R324" s="8" t="s">
        <v>324</v>
      </c>
    </row>
    <row r="325" spans="1:18" x14ac:dyDescent="0.3">
      <c r="A325" s="11" t="str">
        <f t="shared" si="5"/>
        <v>SG Leutershausen 2_mJD</v>
      </c>
      <c r="B325" s="11" t="s">
        <v>289</v>
      </c>
      <c r="C325" s="8">
        <v>13</v>
      </c>
      <c r="D325" t="s">
        <v>52</v>
      </c>
      <c r="E325" s="8" t="s">
        <v>8</v>
      </c>
      <c r="F325" s="8" t="s">
        <v>10</v>
      </c>
      <c r="G325" s="8" t="s">
        <v>26</v>
      </c>
      <c r="H325" s="8" t="s">
        <v>23</v>
      </c>
      <c r="I325" s="8" t="s">
        <v>817</v>
      </c>
      <c r="J325" s="9" t="s">
        <v>12</v>
      </c>
      <c r="K325" s="10" t="s">
        <v>133</v>
      </c>
      <c r="L325" s="8" t="s">
        <v>15</v>
      </c>
      <c r="M325" s="9" t="s">
        <v>12</v>
      </c>
      <c r="N325" s="10" t="s">
        <v>32</v>
      </c>
      <c r="O325" s="8" t="s">
        <v>355</v>
      </c>
      <c r="P325" s="8" t="s">
        <v>818</v>
      </c>
      <c r="Q325" s="8" t="s">
        <v>819</v>
      </c>
      <c r="R325" s="8" t="s">
        <v>309</v>
      </c>
    </row>
    <row r="326" spans="1:18" x14ac:dyDescent="0.3">
      <c r="A326" s="11" t="str">
        <f t="shared" ref="A326:A389" si="6">CONCATENATE(D326,"_",LEFT(B326,3))</f>
        <v>_</v>
      </c>
    </row>
    <row r="327" spans="1:18" ht="15.6" x14ac:dyDescent="0.35">
      <c r="A327" s="11" t="str">
        <f t="shared" si="6"/>
        <v>_</v>
      </c>
      <c r="C327" s="1" t="s">
        <v>820</v>
      </c>
    </row>
    <row r="328" spans="1:18" x14ac:dyDescent="0.3">
      <c r="A328" s="11" t="str">
        <f t="shared" si="6"/>
        <v>_</v>
      </c>
      <c r="E328" s="6" t="s">
        <v>1</v>
      </c>
      <c r="F328" s="6" t="s">
        <v>2</v>
      </c>
      <c r="G328" s="6" t="s">
        <v>3</v>
      </c>
      <c r="H328" s="6" t="s">
        <v>4</v>
      </c>
      <c r="J328" s="7" t="s">
        <v>5</v>
      </c>
      <c r="M328" s="7" t="s">
        <v>6</v>
      </c>
      <c r="O328" s="6" t="s">
        <v>299</v>
      </c>
      <c r="P328" s="6" t="s">
        <v>300</v>
      </c>
      <c r="Q328" s="6" t="s">
        <v>301</v>
      </c>
      <c r="R328" s="6" t="s">
        <v>302</v>
      </c>
    </row>
    <row r="329" spans="1:18" x14ac:dyDescent="0.3">
      <c r="A329" s="11" t="str">
        <f t="shared" si="6"/>
        <v>TSV HD-Wieblingen_mJD</v>
      </c>
      <c r="B329" s="11" t="s">
        <v>289</v>
      </c>
      <c r="C329" s="8">
        <v>2</v>
      </c>
      <c r="D329" t="s">
        <v>540</v>
      </c>
      <c r="E329" s="8" t="s">
        <v>18</v>
      </c>
      <c r="F329" s="8" t="s">
        <v>23</v>
      </c>
      <c r="G329" s="8" t="s">
        <v>26</v>
      </c>
      <c r="H329" s="8" t="s">
        <v>7</v>
      </c>
      <c r="I329" s="8" t="s">
        <v>156</v>
      </c>
      <c r="J329" s="9" t="s">
        <v>12</v>
      </c>
      <c r="K329" s="10" t="s">
        <v>821</v>
      </c>
      <c r="L329" s="8" t="s">
        <v>32</v>
      </c>
      <c r="M329" s="9" t="s">
        <v>12</v>
      </c>
      <c r="N329" s="10" t="s">
        <v>10</v>
      </c>
      <c r="O329" s="8" t="s">
        <v>536</v>
      </c>
      <c r="P329" s="8" t="s">
        <v>672</v>
      </c>
      <c r="Q329" s="8" t="s">
        <v>822</v>
      </c>
      <c r="R329" s="8" t="s">
        <v>309</v>
      </c>
    </row>
    <row r="330" spans="1:18" x14ac:dyDescent="0.3">
      <c r="A330" s="11" t="str">
        <f t="shared" si="6"/>
        <v>ASG Bammental/Neckargemünd/Schwarzbachtal_mJD</v>
      </c>
      <c r="B330" s="11" t="s">
        <v>289</v>
      </c>
      <c r="C330" s="8">
        <v>3</v>
      </c>
      <c r="D330" t="s">
        <v>591</v>
      </c>
      <c r="E330" s="8" t="s">
        <v>18</v>
      </c>
      <c r="F330" s="8" t="s">
        <v>25</v>
      </c>
      <c r="G330" s="8" t="s">
        <v>26</v>
      </c>
      <c r="H330" s="8" t="s">
        <v>19</v>
      </c>
      <c r="I330" s="8" t="s">
        <v>111</v>
      </c>
      <c r="J330" s="9" t="s">
        <v>12</v>
      </c>
      <c r="K330" s="10" t="s">
        <v>130</v>
      </c>
      <c r="L330" s="8" t="s">
        <v>24</v>
      </c>
      <c r="M330" s="9" t="s">
        <v>12</v>
      </c>
      <c r="N330" s="10" t="s">
        <v>25</v>
      </c>
      <c r="O330" s="8" t="s">
        <v>477</v>
      </c>
      <c r="P330" s="8" t="s">
        <v>823</v>
      </c>
      <c r="Q330" s="8" t="s">
        <v>824</v>
      </c>
      <c r="R330" s="8" t="s">
        <v>309</v>
      </c>
    </row>
    <row r="331" spans="1:18" x14ac:dyDescent="0.3">
      <c r="A331" s="11" t="str">
        <f t="shared" si="6"/>
        <v>TSG Seckenheim_mJD</v>
      </c>
      <c r="B331" s="11" t="s">
        <v>289</v>
      </c>
      <c r="C331" s="8">
        <v>5</v>
      </c>
      <c r="D331" t="s">
        <v>524</v>
      </c>
      <c r="E331" s="8" t="s">
        <v>23</v>
      </c>
      <c r="F331" s="8" t="s">
        <v>14</v>
      </c>
      <c r="G331" s="8" t="s">
        <v>26</v>
      </c>
      <c r="H331" s="8" t="s">
        <v>19</v>
      </c>
      <c r="I331" s="8" t="s">
        <v>157</v>
      </c>
      <c r="J331" s="9" t="s">
        <v>12</v>
      </c>
      <c r="K331" s="10" t="s">
        <v>825</v>
      </c>
      <c r="L331" s="8" t="s">
        <v>8</v>
      </c>
      <c r="M331" s="9" t="s">
        <v>12</v>
      </c>
      <c r="N331" s="10" t="s">
        <v>25</v>
      </c>
      <c r="O331" s="8" t="s">
        <v>826</v>
      </c>
      <c r="P331" s="8" t="s">
        <v>827</v>
      </c>
      <c r="Q331" s="8" t="s">
        <v>828</v>
      </c>
      <c r="R331" s="8" t="s">
        <v>309</v>
      </c>
    </row>
    <row r="332" spans="1:18" x14ac:dyDescent="0.3">
      <c r="A332" s="11" t="str">
        <f t="shared" si="6"/>
        <v>JSG St. Leon/Reilingen_mJD</v>
      </c>
      <c r="B332" s="11" t="s">
        <v>289</v>
      </c>
      <c r="C332" s="8">
        <v>8</v>
      </c>
      <c r="D332" t="s">
        <v>829</v>
      </c>
      <c r="E332" s="8" t="s">
        <v>9</v>
      </c>
      <c r="F332" s="8" t="s">
        <v>15</v>
      </c>
      <c r="G332" s="8" t="s">
        <v>26</v>
      </c>
      <c r="H332" s="8" t="s">
        <v>19</v>
      </c>
      <c r="I332" s="8" t="s">
        <v>830</v>
      </c>
      <c r="J332" s="9" t="s">
        <v>12</v>
      </c>
      <c r="K332" s="10" t="s">
        <v>158</v>
      </c>
      <c r="L332" s="8" t="s">
        <v>23</v>
      </c>
      <c r="M332" s="9" t="s">
        <v>12</v>
      </c>
      <c r="N332" s="10" t="s">
        <v>25</v>
      </c>
      <c r="O332" s="8" t="s">
        <v>432</v>
      </c>
      <c r="P332" s="8" t="s">
        <v>831</v>
      </c>
      <c r="Q332" s="8" t="s">
        <v>832</v>
      </c>
      <c r="R332" s="8" t="s">
        <v>309</v>
      </c>
    </row>
    <row r="333" spans="1:18" x14ac:dyDescent="0.3">
      <c r="A333" s="11" t="str">
        <f t="shared" si="6"/>
        <v>TSV Handschuhsheim_mJD</v>
      </c>
      <c r="B333" s="11" t="s">
        <v>289</v>
      </c>
      <c r="C333" s="8">
        <v>10</v>
      </c>
      <c r="D333" t="s">
        <v>620</v>
      </c>
      <c r="E333" s="8" t="s">
        <v>23</v>
      </c>
      <c r="F333" s="8" t="s">
        <v>10</v>
      </c>
      <c r="G333" s="8" t="s">
        <v>26</v>
      </c>
      <c r="H333" s="8" t="s">
        <v>25</v>
      </c>
      <c r="I333" s="8" t="s">
        <v>62</v>
      </c>
      <c r="J333" s="9" t="s">
        <v>12</v>
      </c>
      <c r="K333" s="10" t="s">
        <v>114</v>
      </c>
      <c r="L333" s="8" t="s">
        <v>15</v>
      </c>
      <c r="M333" s="9" t="s">
        <v>12</v>
      </c>
      <c r="N333" s="10" t="s">
        <v>24</v>
      </c>
      <c r="O333" s="8" t="s">
        <v>350</v>
      </c>
      <c r="P333" s="8" t="s">
        <v>833</v>
      </c>
      <c r="Q333" s="8" t="s">
        <v>834</v>
      </c>
      <c r="R333" s="8" t="s">
        <v>309</v>
      </c>
    </row>
    <row r="334" spans="1:18" x14ac:dyDescent="0.3">
      <c r="A334" s="11" t="str">
        <f t="shared" si="6"/>
        <v>TSG Wiesloch_mJD</v>
      </c>
      <c r="B334" s="11" t="s">
        <v>289</v>
      </c>
      <c r="C334" s="8">
        <v>11</v>
      </c>
      <c r="D334" t="s">
        <v>548</v>
      </c>
      <c r="E334" s="8" t="s">
        <v>18</v>
      </c>
      <c r="F334" s="8" t="s">
        <v>26</v>
      </c>
      <c r="G334" s="8" t="s">
        <v>26</v>
      </c>
      <c r="H334" s="8" t="s">
        <v>18</v>
      </c>
      <c r="I334" s="8" t="s">
        <v>49</v>
      </c>
      <c r="J334" s="9" t="s">
        <v>12</v>
      </c>
      <c r="K334" s="10" t="s">
        <v>379</v>
      </c>
      <c r="L334" s="8" t="s">
        <v>26</v>
      </c>
      <c r="M334" s="9" t="s">
        <v>12</v>
      </c>
      <c r="N334" s="10" t="s">
        <v>312</v>
      </c>
      <c r="O334" s="8" t="s">
        <v>360</v>
      </c>
      <c r="P334" s="8" t="s">
        <v>835</v>
      </c>
      <c r="Q334" s="8" t="s">
        <v>836</v>
      </c>
      <c r="R334" s="8" t="s">
        <v>309</v>
      </c>
    </row>
    <row r="335" spans="1:18" x14ac:dyDescent="0.3">
      <c r="A335" s="11" t="str">
        <f t="shared" si="6"/>
        <v>_</v>
      </c>
    </row>
    <row r="336" spans="1:18" ht="15.6" x14ac:dyDescent="0.35">
      <c r="A336" s="11" t="str">
        <f t="shared" si="6"/>
        <v>_</v>
      </c>
      <c r="C336" s="1" t="s">
        <v>837</v>
      </c>
    </row>
    <row r="337" spans="1:18" x14ac:dyDescent="0.3">
      <c r="A337" s="11" t="str">
        <f t="shared" si="6"/>
        <v>_</v>
      </c>
      <c r="E337" s="6" t="s">
        <v>1</v>
      </c>
      <c r="F337" s="6" t="s">
        <v>2</v>
      </c>
      <c r="G337" s="6" t="s">
        <v>3</v>
      </c>
      <c r="H337" s="6" t="s">
        <v>4</v>
      </c>
      <c r="J337" s="7" t="s">
        <v>5</v>
      </c>
      <c r="M337" s="7" t="s">
        <v>6</v>
      </c>
      <c r="O337" s="6" t="s">
        <v>299</v>
      </c>
      <c r="P337" s="6" t="s">
        <v>300</v>
      </c>
      <c r="Q337" s="6" t="s">
        <v>301</v>
      </c>
      <c r="R337" s="6" t="s">
        <v>302</v>
      </c>
    </row>
    <row r="338" spans="1:18" x14ac:dyDescent="0.3">
      <c r="A338" s="11" t="str">
        <f t="shared" si="6"/>
        <v>SG Vogelstang/Käfertal_mJD</v>
      </c>
      <c r="B338" s="11" t="s">
        <v>290</v>
      </c>
      <c r="C338" s="8">
        <v>2</v>
      </c>
      <c r="D338" t="s">
        <v>719</v>
      </c>
      <c r="E338" s="8" t="s">
        <v>23</v>
      </c>
      <c r="F338" s="8" t="s">
        <v>23</v>
      </c>
      <c r="G338" s="8" t="s">
        <v>26</v>
      </c>
      <c r="H338" s="8" t="s">
        <v>26</v>
      </c>
      <c r="I338" s="8" t="s">
        <v>460</v>
      </c>
      <c r="J338" s="9" t="s">
        <v>12</v>
      </c>
      <c r="K338" s="10" t="s">
        <v>838</v>
      </c>
      <c r="L338" s="8" t="s">
        <v>32</v>
      </c>
      <c r="M338" s="9" t="s">
        <v>12</v>
      </c>
      <c r="N338" s="10" t="s">
        <v>26</v>
      </c>
      <c r="O338" s="8" t="s">
        <v>306</v>
      </c>
      <c r="P338" s="8" t="s">
        <v>839</v>
      </c>
      <c r="Q338" s="8" t="s">
        <v>840</v>
      </c>
      <c r="R338" s="8" t="s">
        <v>309</v>
      </c>
    </row>
    <row r="339" spans="1:18" x14ac:dyDescent="0.3">
      <c r="A339" s="11" t="str">
        <f t="shared" si="6"/>
        <v>SC Wilhelmsfeld_mJD</v>
      </c>
      <c r="B339" s="11" t="s">
        <v>290</v>
      </c>
      <c r="C339" s="8">
        <v>4</v>
      </c>
      <c r="D339" t="s">
        <v>623</v>
      </c>
      <c r="E339" s="8" t="s">
        <v>23</v>
      </c>
      <c r="F339" s="8" t="s">
        <v>9</v>
      </c>
      <c r="G339" s="8" t="s">
        <v>26</v>
      </c>
      <c r="H339" s="8" t="s">
        <v>7</v>
      </c>
      <c r="I339" s="8" t="s">
        <v>113</v>
      </c>
      <c r="J339" s="9" t="s">
        <v>12</v>
      </c>
      <c r="K339" s="10" t="s">
        <v>841</v>
      </c>
      <c r="L339" s="8" t="s">
        <v>28</v>
      </c>
      <c r="M339" s="9" t="s">
        <v>12</v>
      </c>
      <c r="N339" s="10" t="s">
        <v>10</v>
      </c>
      <c r="O339" s="8" t="s">
        <v>586</v>
      </c>
      <c r="P339" s="8" t="s">
        <v>842</v>
      </c>
      <c r="Q339" s="8" t="s">
        <v>590</v>
      </c>
      <c r="R339" s="8" t="s">
        <v>309</v>
      </c>
    </row>
    <row r="340" spans="1:18" x14ac:dyDescent="0.3">
      <c r="A340" s="11" t="str">
        <f t="shared" si="6"/>
        <v>SG Heddesheim_mJD</v>
      </c>
      <c r="B340" s="11" t="s">
        <v>290</v>
      </c>
      <c r="C340" s="8">
        <v>6</v>
      </c>
      <c r="D340" t="s">
        <v>843</v>
      </c>
      <c r="E340" s="8" t="s">
        <v>23</v>
      </c>
      <c r="F340" s="8" t="s">
        <v>10</v>
      </c>
      <c r="G340" s="8" t="s">
        <v>26</v>
      </c>
      <c r="H340" s="8" t="s">
        <v>25</v>
      </c>
      <c r="I340" s="8" t="s">
        <v>838</v>
      </c>
      <c r="J340" s="9" t="s">
        <v>12</v>
      </c>
      <c r="K340" s="10" t="s">
        <v>40</v>
      </c>
      <c r="L340" s="8" t="s">
        <v>15</v>
      </c>
      <c r="M340" s="9" t="s">
        <v>12</v>
      </c>
      <c r="N340" s="10" t="s">
        <v>24</v>
      </c>
      <c r="O340" s="8" t="s">
        <v>350</v>
      </c>
      <c r="P340" s="8" t="s">
        <v>844</v>
      </c>
      <c r="Q340" s="8" t="s">
        <v>845</v>
      </c>
      <c r="R340" s="8" t="s">
        <v>338</v>
      </c>
    </row>
    <row r="341" spans="1:18" x14ac:dyDescent="0.3">
      <c r="A341" s="11" t="str">
        <f t="shared" si="6"/>
        <v>SKV Sandhofen_mJD</v>
      </c>
      <c r="B341" s="11" t="s">
        <v>290</v>
      </c>
      <c r="C341" s="8">
        <v>8</v>
      </c>
      <c r="D341" t="s">
        <v>740</v>
      </c>
      <c r="E341" s="8" t="s">
        <v>23</v>
      </c>
      <c r="F341" s="8" t="s">
        <v>10</v>
      </c>
      <c r="G341" s="8" t="s">
        <v>26</v>
      </c>
      <c r="H341" s="8" t="s">
        <v>25</v>
      </c>
      <c r="I341" s="8" t="s">
        <v>39</v>
      </c>
      <c r="J341" s="9" t="s">
        <v>12</v>
      </c>
      <c r="K341" s="10" t="s">
        <v>846</v>
      </c>
      <c r="L341" s="8" t="s">
        <v>15</v>
      </c>
      <c r="M341" s="9" t="s">
        <v>12</v>
      </c>
      <c r="N341" s="10" t="s">
        <v>24</v>
      </c>
      <c r="O341" s="8" t="s">
        <v>350</v>
      </c>
      <c r="P341" s="8" t="s">
        <v>457</v>
      </c>
      <c r="Q341" s="8" t="s">
        <v>847</v>
      </c>
      <c r="R341" s="8" t="s">
        <v>338</v>
      </c>
    </row>
    <row r="342" spans="1:18" x14ac:dyDescent="0.3">
      <c r="A342" s="11" t="str">
        <f t="shared" si="6"/>
        <v>JSG Ilvesheim/Ladenburg 2_mJD</v>
      </c>
      <c r="B342" s="11" t="s">
        <v>290</v>
      </c>
      <c r="C342" s="8">
        <v>9</v>
      </c>
      <c r="D342" t="s">
        <v>848</v>
      </c>
      <c r="E342" s="8" t="s">
        <v>23</v>
      </c>
      <c r="F342" s="8" t="s">
        <v>10</v>
      </c>
      <c r="G342" s="8" t="s">
        <v>26</v>
      </c>
      <c r="H342" s="8" t="s">
        <v>25</v>
      </c>
      <c r="I342" s="8" t="s">
        <v>668</v>
      </c>
      <c r="J342" s="9" t="s">
        <v>12</v>
      </c>
      <c r="K342" s="10" t="s">
        <v>849</v>
      </c>
      <c r="L342" s="8" t="s">
        <v>15</v>
      </c>
      <c r="M342" s="9" t="s">
        <v>12</v>
      </c>
      <c r="N342" s="10" t="s">
        <v>24</v>
      </c>
      <c r="O342" s="8" t="s">
        <v>350</v>
      </c>
      <c r="P342" s="8" t="s">
        <v>850</v>
      </c>
      <c r="Q342" s="8" t="s">
        <v>851</v>
      </c>
      <c r="R342" s="8" t="s">
        <v>338</v>
      </c>
    </row>
    <row r="343" spans="1:18" x14ac:dyDescent="0.3">
      <c r="A343" s="11" t="str">
        <f t="shared" si="6"/>
        <v>SG MTG/PSV Mannheim_mJD</v>
      </c>
      <c r="B343" s="11" t="s">
        <v>290</v>
      </c>
      <c r="C343" s="8">
        <v>11</v>
      </c>
      <c r="D343" t="s">
        <v>852</v>
      </c>
      <c r="E343" s="8" t="s">
        <v>23</v>
      </c>
      <c r="F343" s="8" t="s">
        <v>10</v>
      </c>
      <c r="G343" s="8" t="s">
        <v>26</v>
      </c>
      <c r="H343" s="8" t="s">
        <v>25</v>
      </c>
      <c r="I343" s="8" t="s">
        <v>853</v>
      </c>
      <c r="J343" s="9" t="s">
        <v>12</v>
      </c>
      <c r="K343" s="10" t="s">
        <v>854</v>
      </c>
      <c r="L343" s="8" t="s">
        <v>15</v>
      </c>
      <c r="M343" s="9" t="s">
        <v>12</v>
      </c>
      <c r="N343" s="10" t="s">
        <v>24</v>
      </c>
      <c r="O343" s="8" t="s">
        <v>350</v>
      </c>
      <c r="P343" s="8" t="s">
        <v>855</v>
      </c>
      <c r="Q343" s="8" t="s">
        <v>856</v>
      </c>
      <c r="R343" s="8" t="s">
        <v>338</v>
      </c>
    </row>
    <row r="344" spans="1:18" x14ac:dyDescent="0.3">
      <c r="A344" s="11" t="str">
        <f t="shared" si="6"/>
        <v>_</v>
      </c>
    </row>
    <row r="345" spans="1:18" ht="15.6" x14ac:dyDescent="0.35">
      <c r="A345" s="11" t="str">
        <f t="shared" si="6"/>
        <v>_</v>
      </c>
      <c r="C345" s="1" t="s">
        <v>857</v>
      </c>
    </row>
    <row r="346" spans="1:18" x14ac:dyDescent="0.3">
      <c r="A346" s="11" t="str">
        <f t="shared" si="6"/>
        <v>_</v>
      </c>
      <c r="E346" s="6" t="s">
        <v>1</v>
      </c>
      <c r="F346" s="6" t="s">
        <v>2</v>
      </c>
      <c r="G346" s="6" t="s">
        <v>3</v>
      </c>
      <c r="H346" s="6" t="s">
        <v>4</v>
      </c>
      <c r="J346" s="7" t="s">
        <v>5</v>
      </c>
      <c r="M346" s="7" t="s">
        <v>6</v>
      </c>
      <c r="O346" s="6" t="s">
        <v>299</v>
      </c>
      <c r="P346" s="6" t="s">
        <v>300</v>
      </c>
      <c r="Q346" s="6" t="s">
        <v>301</v>
      </c>
      <c r="R346" s="6" t="s">
        <v>302</v>
      </c>
    </row>
    <row r="347" spans="1:18" x14ac:dyDescent="0.3">
      <c r="A347" s="11" t="str">
        <f t="shared" si="6"/>
        <v>TSV Birkenau_mJD</v>
      </c>
      <c r="B347" s="11" t="s">
        <v>290</v>
      </c>
      <c r="C347" s="8">
        <v>1</v>
      </c>
      <c r="D347" t="s">
        <v>101</v>
      </c>
      <c r="E347" s="8" t="s">
        <v>17</v>
      </c>
      <c r="F347" s="8" t="s">
        <v>17</v>
      </c>
      <c r="G347" s="8" t="s">
        <v>26</v>
      </c>
      <c r="H347" s="8" t="s">
        <v>26</v>
      </c>
      <c r="I347" s="8" t="s">
        <v>91</v>
      </c>
      <c r="J347" s="9" t="s">
        <v>12</v>
      </c>
      <c r="K347" s="10" t="s">
        <v>821</v>
      </c>
      <c r="L347" s="8" t="s">
        <v>386</v>
      </c>
      <c r="M347" s="9" t="s">
        <v>12</v>
      </c>
      <c r="N347" s="10" t="s">
        <v>26</v>
      </c>
      <c r="O347" s="8" t="s">
        <v>306</v>
      </c>
      <c r="P347" s="8" t="s">
        <v>858</v>
      </c>
      <c r="Q347" s="8" t="s">
        <v>859</v>
      </c>
      <c r="R347" s="8" t="s">
        <v>309</v>
      </c>
    </row>
    <row r="348" spans="1:18" x14ac:dyDescent="0.3">
      <c r="A348" s="11" t="str">
        <f t="shared" si="6"/>
        <v>TV Viktoria Dielheim_mJD</v>
      </c>
      <c r="B348" s="11" t="s">
        <v>290</v>
      </c>
      <c r="C348" s="8">
        <v>3</v>
      </c>
      <c r="D348" t="s">
        <v>616</v>
      </c>
      <c r="E348" s="8" t="s">
        <v>17</v>
      </c>
      <c r="F348" s="8" t="s">
        <v>18</v>
      </c>
      <c r="G348" s="8" t="s">
        <v>26</v>
      </c>
      <c r="H348" s="8" t="s">
        <v>10</v>
      </c>
      <c r="I348" s="8" t="s">
        <v>353</v>
      </c>
      <c r="J348" s="9" t="s">
        <v>12</v>
      </c>
      <c r="K348" s="10" t="s">
        <v>59</v>
      </c>
      <c r="L348" s="8" t="s">
        <v>312</v>
      </c>
      <c r="M348" s="9" t="s">
        <v>12</v>
      </c>
      <c r="N348" s="10" t="s">
        <v>15</v>
      </c>
      <c r="O348" s="8" t="s">
        <v>313</v>
      </c>
      <c r="P348" s="8" t="s">
        <v>860</v>
      </c>
      <c r="Q348" s="8" t="s">
        <v>861</v>
      </c>
      <c r="R348" s="8" t="s">
        <v>309</v>
      </c>
    </row>
    <row r="349" spans="1:18" x14ac:dyDescent="0.3">
      <c r="A349" s="11" t="str">
        <f t="shared" si="6"/>
        <v>TSV Germania Malschenberg_mJD</v>
      </c>
      <c r="B349" s="11" t="s">
        <v>290</v>
      </c>
      <c r="C349" s="8">
        <v>5</v>
      </c>
      <c r="D349" t="s">
        <v>698</v>
      </c>
      <c r="E349" s="8" t="s">
        <v>8</v>
      </c>
      <c r="F349" s="8" t="s">
        <v>14</v>
      </c>
      <c r="G349" s="8" t="s">
        <v>7</v>
      </c>
      <c r="H349" s="8" t="s">
        <v>15</v>
      </c>
      <c r="I349" s="8" t="s">
        <v>132</v>
      </c>
      <c r="J349" s="9" t="s">
        <v>12</v>
      </c>
      <c r="K349" s="10" t="s">
        <v>121</v>
      </c>
      <c r="L349" s="8" t="s">
        <v>17</v>
      </c>
      <c r="M349" s="9" t="s">
        <v>12</v>
      </c>
      <c r="N349" s="10" t="s">
        <v>18</v>
      </c>
      <c r="O349" s="8" t="s">
        <v>625</v>
      </c>
      <c r="P349" s="8" t="s">
        <v>675</v>
      </c>
      <c r="Q349" s="8" t="s">
        <v>633</v>
      </c>
      <c r="R349" s="8" t="s">
        <v>309</v>
      </c>
    </row>
    <row r="350" spans="1:18" x14ac:dyDescent="0.3">
      <c r="A350" s="11" t="str">
        <f t="shared" si="6"/>
        <v>JSG SC Sandhausen/SG Walldorf 2_mJD</v>
      </c>
      <c r="B350" s="11" t="s">
        <v>290</v>
      </c>
      <c r="C350" s="8">
        <v>7</v>
      </c>
      <c r="D350" t="s">
        <v>862</v>
      </c>
      <c r="E350" s="8" t="s">
        <v>8</v>
      </c>
      <c r="F350" s="8" t="s">
        <v>15</v>
      </c>
      <c r="G350" s="8" t="s">
        <v>7</v>
      </c>
      <c r="H350" s="8" t="s">
        <v>14</v>
      </c>
      <c r="I350" s="8" t="s">
        <v>461</v>
      </c>
      <c r="J350" s="9" t="s">
        <v>12</v>
      </c>
      <c r="K350" s="10" t="s">
        <v>59</v>
      </c>
      <c r="L350" s="8" t="s">
        <v>18</v>
      </c>
      <c r="M350" s="9" t="s">
        <v>12</v>
      </c>
      <c r="N350" s="10" t="s">
        <v>17</v>
      </c>
      <c r="O350" s="8" t="s">
        <v>344</v>
      </c>
      <c r="P350" s="8" t="s">
        <v>863</v>
      </c>
      <c r="Q350" s="8" t="s">
        <v>864</v>
      </c>
      <c r="R350" s="8" t="s">
        <v>309</v>
      </c>
    </row>
    <row r="351" spans="1:18" x14ac:dyDescent="0.3">
      <c r="A351" s="11" t="str">
        <f t="shared" si="6"/>
        <v>TSV Amicitia 06/09 Viernheim_mJD</v>
      </c>
      <c r="B351" s="11" t="s">
        <v>290</v>
      </c>
      <c r="C351" s="8">
        <v>10</v>
      </c>
      <c r="D351" t="s">
        <v>347</v>
      </c>
      <c r="E351" s="8" t="s">
        <v>24</v>
      </c>
      <c r="F351" s="8" t="s">
        <v>15</v>
      </c>
      <c r="G351" s="8" t="s">
        <v>7</v>
      </c>
      <c r="H351" s="8" t="s">
        <v>9</v>
      </c>
      <c r="I351" s="8" t="s">
        <v>159</v>
      </c>
      <c r="J351" s="9" t="s">
        <v>12</v>
      </c>
      <c r="K351" s="10" t="s">
        <v>121</v>
      </c>
      <c r="L351" s="8" t="s">
        <v>18</v>
      </c>
      <c r="M351" s="9" t="s">
        <v>12</v>
      </c>
      <c r="N351" s="10" t="s">
        <v>13</v>
      </c>
      <c r="O351" s="8" t="s">
        <v>588</v>
      </c>
      <c r="P351" s="8" t="s">
        <v>865</v>
      </c>
      <c r="Q351" s="8" t="s">
        <v>866</v>
      </c>
      <c r="R351" s="8" t="s">
        <v>309</v>
      </c>
    </row>
    <row r="352" spans="1:18" x14ac:dyDescent="0.3">
      <c r="A352" s="11" t="str">
        <f t="shared" si="6"/>
        <v>JSG Hemsbach/Laudenbach 2_mJD</v>
      </c>
      <c r="B352" s="11" t="s">
        <v>290</v>
      </c>
      <c r="C352" s="8">
        <v>12</v>
      </c>
      <c r="D352" t="s">
        <v>566</v>
      </c>
      <c r="E352" s="8" t="s">
        <v>8</v>
      </c>
      <c r="F352" s="8" t="s">
        <v>7</v>
      </c>
      <c r="G352" s="8" t="s">
        <v>10</v>
      </c>
      <c r="H352" s="8" t="s">
        <v>9</v>
      </c>
      <c r="I352" s="8" t="s">
        <v>867</v>
      </c>
      <c r="J352" s="9" t="s">
        <v>12</v>
      </c>
      <c r="K352" s="10" t="s">
        <v>868</v>
      </c>
      <c r="L352" s="8" t="s">
        <v>15</v>
      </c>
      <c r="M352" s="9" t="s">
        <v>12</v>
      </c>
      <c r="N352" s="10" t="s">
        <v>32</v>
      </c>
      <c r="O352" s="8" t="s">
        <v>355</v>
      </c>
      <c r="P352" s="8" t="s">
        <v>869</v>
      </c>
      <c r="Q352" s="8" t="s">
        <v>870</v>
      </c>
      <c r="R352" s="8" t="s">
        <v>309</v>
      </c>
    </row>
    <row r="353" spans="1:18" x14ac:dyDescent="0.3">
      <c r="A353" s="11" t="str">
        <f t="shared" si="6"/>
        <v>SGH Waldbrunn/Eberbach_mJD</v>
      </c>
      <c r="B353" s="11" t="s">
        <v>290</v>
      </c>
      <c r="C353" s="8">
        <v>13</v>
      </c>
      <c r="D353" t="s">
        <v>871</v>
      </c>
      <c r="E353" s="8" t="s">
        <v>8</v>
      </c>
      <c r="F353" s="8" t="s">
        <v>26</v>
      </c>
      <c r="G353" s="8" t="s">
        <v>7</v>
      </c>
      <c r="H353" s="8" t="s">
        <v>18</v>
      </c>
      <c r="I353" s="8" t="s">
        <v>803</v>
      </c>
      <c r="J353" s="9" t="s">
        <v>12</v>
      </c>
      <c r="K353" s="10" t="s">
        <v>872</v>
      </c>
      <c r="L353" s="8" t="s">
        <v>7</v>
      </c>
      <c r="M353" s="9" t="s">
        <v>12</v>
      </c>
      <c r="N353" s="10" t="s">
        <v>447</v>
      </c>
      <c r="O353" s="8" t="s">
        <v>546</v>
      </c>
      <c r="P353" s="8" t="s">
        <v>873</v>
      </c>
      <c r="Q353" s="8" t="s">
        <v>874</v>
      </c>
      <c r="R353" s="8" t="s">
        <v>309</v>
      </c>
    </row>
    <row r="354" spans="1:18" x14ac:dyDescent="0.3">
      <c r="A354" s="11" t="str">
        <f t="shared" si="6"/>
        <v>_</v>
      </c>
    </row>
    <row r="355" spans="1:18" ht="15.6" x14ac:dyDescent="0.35">
      <c r="A355" s="11" t="str">
        <f t="shared" si="6"/>
        <v>_</v>
      </c>
      <c r="C355" s="1" t="s">
        <v>875</v>
      </c>
    </row>
    <row r="356" spans="1:18" x14ac:dyDescent="0.3">
      <c r="A356" s="11" t="str">
        <f t="shared" si="6"/>
        <v>_</v>
      </c>
      <c r="E356" s="6" t="s">
        <v>1</v>
      </c>
      <c r="F356" s="6" t="s">
        <v>2</v>
      </c>
      <c r="G356" s="6" t="s">
        <v>3</v>
      </c>
      <c r="H356" s="6" t="s">
        <v>4</v>
      </c>
      <c r="J356" s="7" t="s">
        <v>5</v>
      </c>
      <c r="M356" s="7" t="s">
        <v>6</v>
      </c>
      <c r="O356" s="6" t="s">
        <v>299</v>
      </c>
      <c r="P356" s="6" t="s">
        <v>300</v>
      </c>
      <c r="Q356" s="6" t="s">
        <v>301</v>
      </c>
      <c r="R356" s="6" t="s">
        <v>302</v>
      </c>
    </row>
    <row r="357" spans="1:18" x14ac:dyDescent="0.3">
      <c r="A357" s="11" t="str">
        <f t="shared" si="6"/>
        <v>HSG Bergstraße_wJA</v>
      </c>
      <c r="B357" s="11" t="s">
        <v>199</v>
      </c>
      <c r="C357" s="8" t="s">
        <v>7</v>
      </c>
      <c r="D357" t="s">
        <v>104</v>
      </c>
      <c r="E357" s="8" t="s">
        <v>24</v>
      </c>
      <c r="F357" s="8" t="s">
        <v>24</v>
      </c>
      <c r="G357" s="8" t="s">
        <v>26</v>
      </c>
      <c r="H357" s="8" t="s">
        <v>26</v>
      </c>
      <c r="I357" s="8" t="s">
        <v>876</v>
      </c>
      <c r="J357" s="9" t="s">
        <v>12</v>
      </c>
      <c r="K357" s="10" t="s">
        <v>35</v>
      </c>
      <c r="L357" s="8" t="s">
        <v>305</v>
      </c>
      <c r="M357" s="9" t="s">
        <v>12</v>
      </c>
      <c r="N357" s="10" t="s">
        <v>26</v>
      </c>
      <c r="O357" s="8" t="s">
        <v>306</v>
      </c>
      <c r="P357" s="8" t="s">
        <v>864</v>
      </c>
      <c r="Q357" s="8" t="s">
        <v>877</v>
      </c>
      <c r="R357" s="8" t="s">
        <v>309</v>
      </c>
    </row>
    <row r="358" spans="1:18" x14ac:dyDescent="0.3">
      <c r="A358" s="11" t="str">
        <f t="shared" si="6"/>
        <v>SG Schwarzbachtal_wJA</v>
      </c>
      <c r="B358" s="11" t="s">
        <v>199</v>
      </c>
      <c r="C358" s="8" t="s">
        <v>10</v>
      </c>
      <c r="D358" t="s">
        <v>551</v>
      </c>
      <c r="E358" s="8" t="s">
        <v>44</v>
      </c>
      <c r="F358" s="8" t="s">
        <v>23</v>
      </c>
      <c r="G358" s="8" t="s">
        <v>7</v>
      </c>
      <c r="H358" s="8" t="s">
        <v>15</v>
      </c>
      <c r="I358" s="8" t="s">
        <v>369</v>
      </c>
      <c r="J358" s="9" t="s">
        <v>12</v>
      </c>
      <c r="K358" s="10" t="s">
        <v>27</v>
      </c>
      <c r="L358" s="8" t="s">
        <v>647</v>
      </c>
      <c r="M358" s="9" t="s">
        <v>12</v>
      </c>
      <c r="N358" s="10" t="s">
        <v>18</v>
      </c>
      <c r="O358" s="8" t="s">
        <v>648</v>
      </c>
      <c r="P358" s="8" t="s">
        <v>878</v>
      </c>
      <c r="Q358" s="8" t="s">
        <v>757</v>
      </c>
      <c r="R358" s="8" t="s">
        <v>309</v>
      </c>
    </row>
    <row r="359" spans="1:18" x14ac:dyDescent="0.3">
      <c r="A359" s="11" t="str">
        <f t="shared" si="6"/>
        <v>TV Brühl_wJA</v>
      </c>
      <c r="B359" s="11" t="s">
        <v>199</v>
      </c>
      <c r="C359" s="8" t="s">
        <v>19</v>
      </c>
      <c r="D359" t="s">
        <v>879</v>
      </c>
      <c r="E359" s="8" t="s">
        <v>24</v>
      </c>
      <c r="F359" s="8" t="s">
        <v>9</v>
      </c>
      <c r="G359" s="8" t="s">
        <v>26</v>
      </c>
      <c r="H359" s="8" t="s">
        <v>14</v>
      </c>
      <c r="I359" s="8" t="s">
        <v>85</v>
      </c>
      <c r="J359" s="9" t="s">
        <v>12</v>
      </c>
      <c r="K359" s="10" t="s">
        <v>358</v>
      </c>
      <c r="L359" s="8" t="s">
        <v>28</v>
      </c>
      <c r="M359" s="9" t="s">
        <v>12</v>
      </c>
      <c r="N359" s="10" t="s">
        <v>8</v>
      </c>
      <c r="O359" s="8" t="s">
        <v>880</v>
      </c>
      <c r="P359" s="8" t="s">
        <v>881</v>
      </c>
      <c r="Q359" s="8" t="s">
        <v>406</v>
      </c>
      <c r="R359" s="8" t="s">
        <v>324</v>
      </c>
    </row>
    <row r="360" spans="1:18" x14ac:dyDescent="0.3">
      <c r="A360" s="11" t="str">
        <f t="shared" si="6"/>
        <v>TSV Phönix Steinsfurt_wJA</v>
      </c>
      <c r="B360" s="11" t="s">
        <v>199</v>
      </c>
      <c r="C360" s="8" t="s">
        <v>15</v>
      </c>
      <c r="D360" t="s">
        <v>627</v>
      </c>
      <c r="E360" s="8" t="s">
        <v>24</v>
      </c>
      <c r="F360" s="8" t="s">
        <v>9</v>
      </c>
      <c r="G360" s="8" t="s">
        <v>26</v>
      </c>
      <c r="H360" s="8" t="s">
        <v>14</v>
      </c>
      <c r="I360" s="8" t="s">
        <v>87</v>
      </c>
      <c r="J360" s="9" t="s">
        <v>12</v>
      </c>
      <c r="K360" s="10" t="s">
        <v>119</v>
      </c>
      <c r="L360" s="8" t="s">
        <v>28</v>
      </c>
      <c r="M360" s="9" t="s">
        <v>12</v>
      </c>
      <c r="N360" s="10" t="s">
        <v>8</v>
      </c>
      <c r="O360" s="8" t="s">
        <v>880</v>
      </c>
      <c r="P360" s="8" t="s">
        <v>882</v>
      </c>
      <c r="Q360" s="8" t="s">
        <v>883</v>
      </c>
      <c r="R360" s="8" t="s">
        <v>324</v>
      </c>
    </row>
    <row r="361" spans="1:18" x14ac:dyDescent="0.3">
      <c r="A361" s="11" t="str">
        <f t="shared" si="6"/>
        <v>SG Nußloch_wJA</v>
      </c>
      <c r="B361" s="11" t="s">
        <v>199</v>
      </c>
      <c r="C361" s="8" t="s">
        <v>14</v>
      </c>
      <c r="D361" t="s">
        <v>33</v>
      </c>
      <c r="E361" s="8" t="s">
        <v>44</v>
      </c>
      <c r="F361" s="8" t="s">
        <v>15</v>
      </c>
      <c r="G361" s="8" t="s">
        <v>7</v>
      </c>
      <c r="H361" s="8" t="s">
        <v>23</v>
      </c>
      <c r="I361" s="8" t="s">
        <v>37</v>
      </c>
      <c r="J361" s="9" t="s">
        <v>12</v>
      </c>
      <c r="K361" s="10" t="s">
        <v>95</v>
      </c>
      <c r="L361" s="8" t="s">
        <v>18</v>
      </c>
      <c r="M361" s="9" t="s">
        <v>12</v>
      </c>
      <c r="N361" s="10" t="s">
        <v>647</v>
      </c>
      <c r="O361" s="8" t="s">
        <v>884</v>
      </c>
      <c r="P361" s="8" t="s">
        <v>885</v>
      </c>
      <c r="Q361" s="8" t="s">
        <v>886</v>
      </c>
      <c r="R361" s="8" t="s">
        <v>338</v>
      </c>
    </row>
    <row r="362" spans="1:18" x14ac:dyDescent="0.3">
      <c r="A362" s="11" t="str">
        <f t="shared" si="6"/>
        <v>SG Edingen/Friedrichsfeld/Wieblingen_wJA</v>
      </c>
      <c r="B362" s="11" t="s">
        <v>199</v>
      </c>
      <c r="C362" s="8" t="s">
        <v>25</v>
      </c>
      <c r="D362" t="s">
        <v>887</v>
      </c>
      <c r="E362" s="8" t="s">
        <v>44</v>
      </c>
      <c r="F362" s="8" t="s">
        <v>15</v>
      </c>
      <c r="G362" s="8" t="s">
        <v>7</v>
      </c>
      <c r="H362" s="8" t="s">
        <v>23</v>
      </c>
      <c r="I362" s="8" t="s">
        <v>148</v>
      </c>
      <c r="J362" s="9" t="s">
        <v>12</v>
      </c>
      <c r="K362" s="10" t="s">
        <v>600</v>
      </c>
      <c r="L362" s="8" t="s">
        <v>18</v>
      </c>
      <c r="M362" s="9" t="s">
        <v>12</v>
      </c>
      <c r="N362" s="10" t="s">
        <v>647</v>
      </c>
      <c r="O362" s="8" t="s">
        <v>884</v>
      </c>
      <c r="P362" s="8" t="s">
        <v>833</v>
      </c>
      <c r="Q362" s="8" t="s">
        <v>888</v>
      </c>
      <c r="R362" s="8" t="s">
        <v>338</v>
      </c>
    </row>
    <row r="363" spans="1:18" x14ac:dyDescent="0.3">
      <c r="A363" s="11" t="str">
        <f t="shared" si="6"/>
        <v>HSG TSG Weinheim/TV Oberflockenbach 2_wJA</v>
      </c>
      <c r="B363" s="11" t="s">
        <v>199</v>
      </c>
      <c r="C363" s="8" t="s">
        <v>9</v>
      </c>
      <c r="D363" t="s">
        <v>889</v>
      </c>
      <c r="E363" s="8" t="s">
        <v>44</v>
      </c>
      <c r="F363" s="8" t="s">
        <v>15</v>
      </c>
      <c r="G363" s="8" t="s">
        <v>7</v>
      </c>
      <c r="H363" s="8" t="s">
        <v>23</v>
      </c>
      <c r="I363" s="8" t="s">
        <v>120</v>
      </c>
      <c r="J363" s="9" t="s">
        <v>12</v>
      </c>
      <c r="K363" s="10" t="s">
        <v>379</v>
      </c>
      <c r="L363" s="8" t="s">
        <v>18</v>
      </c>
      <c r="M363" s="9" t="s">
        <v>12</v>
      </c>
      <c r="N363" s="10" t="s">
        <v>647</v>
      </c>
      <c r="O363" s="8" t="s">
        <v>884</v>
      </c>
      <c r="P363" s="8" t="s">
        <v>890</v>
      </c>
      <c r="Q363" s="8" t="s">
        <v>891</v>
      </c>
      <c r="R363" s="8" t="s">
        <v>338</v>
      </c>
    </row>
    <row r="364" spans="1:18" x14ac:dyDescent="0.3">
      <c r="A364" s="11" t="str">
        <f t="shared" si="6"/>
        <v>JSG Dielheim/Baiertal_wJA</v>
      </c>
      <c r="B364" s="11" t="s">
        <v>199</v>
      </c>
      <c r="C364" s="8" t="s">
        <v>23</v>
      </c>
      <c r="D364" t="s">
        <v>892</v>
      </c>
      <c r="E364" s="8" t="s">
        <v>24</v>
      </c>
      <c r="F364" s="8" t="s">
        <v>7</v>
      </c>
      <c r="G364" s="8" t="s">
        <v>26</v>
      </c>
      <c r="H364" s="8" t="s">
        <v>17</v>
      </c>
      <c r="I364" s="8" t="s">
        <v>893</v>
      </c>
      <c r="J364" s="9" t="s">
        <v>12</v>
      </c>
      <c r="K364" s="10" t="s">
        <v>155</v>
      </c>
      <c r="L364" s="8" t="s">
        <v>10</v>
      </c>
      <c r="M364" s="9" t="s">
        <v>12</v>
      </c>
      <c r="N364" s="10" t="s">
        <v>386</v>
      </c>
      <c r="O364" s="8" t="s">
        <v>531</v>
      </c>
      <c r="P364" s="8" t="s">
        <v>894</v>
      </c>
      <c r="Q364" s="8" t="s">
        <v>696</v>
      </c>
      <c r="R364" s="8" t="s">
        <v>309</v>
      </c>
    </row>
    <row r="365" spans="1:18" x14ac:dyDescent="0.3">
      <c r="A365" s="11" t="str">
        <f t="shared" si="6"/>
        <v>_</v>
      </c>
    </row>
    <row r="366" spans="1:18" ht="15.6" x14ac:dyDescent="0.35">
      <c r="A366" s="11" t="str">
        <f t="shared" si="6"/>
        <v>_</v>
      </c>
      <c r="C366" s="1" t="s">
        <v>895</v>
      </c>
    </row>
    <row r="367" spans="1:18" x14ac:dyDescent="0.3">
      <c r="A367" s="11" t="str">
        <f t="shared" si="6"/>
        <v>_</v>
      </c>
      <c r="E367" s="6" t="s">
        <v>1</v>
      </c>
      <c r="F367" s="6" t="s">
        <v>2</v>
      </c>
      <c r="G367" s="6" t="s">
        <v>3</v>
      </c>
      <c r="H367" s="6" t="s">
        <v>4</v>
      </c>
      <c r="J367" s="7" t="s">
        <v>5</v>
      </c>
      <c r="M367" s="7" t="s">
        <v>6</v>
      </c>
    </row>
    <row r="368" spans="1:18" x14ac:dyDescent="0.3">
      <c r="A368" s="11" t="str">
        <f t="shared" si="6"/>
        <v>TV Bammental_wJB</v>
      </c>
      <c r="B368" s="11" t="s">
        <v>291</v>
      </c>
      <c r="C368" s="8" t="s">
        <v>7</v>
      </c>
      <c r="D368" t="s">
        <v>99</v>
      </c>
      <c r="E368" s="8" t="s">
        <v>23</v>
      </c>
      <c r="F368" s="8" t="s">
        <v>23</v>
      </c>
      <c r="G368" s="8" t="s">
        <v>26</v>
      </c>
      <c r="H368" s="8" t="s">
        <v>26</v>
      </c>
      <c r="I368" s="8" t="s">
        <v>88</v>
      </c>
      <c r="J368" s="9" t="s">
        <v>12</v>
      </c>
      <c r="K368" s="10" t="s">
        <v>61</v>
      </c>
      <c r="L368" s="8" t="s">
        <v>32</v>
      </c>
      <c r="M368" s="9" t="s">
        <v>12</v>
      </c>
      <c r="N368" s="10" t="s">
        <v>26</v>
      </c>
    </row>
    <row r="369" spans="1:18" x14ac:dyDescent="0.3">
      <c r="A369" s="11" t="str">
        <f t="shared" si="6"/>
        <v>SG HD-Kirchheim_wJB</v>
      </c>
      <c r="B369" s="11" t="s">
        <v>291</v>
      </c>
      <c r="C369" s="8" t="s">
        <v>10</v>
      </c>
      <c r="D369" t="s">
        <v>529</v>
      </c>
      <c r="E369" s="8" t="s">
        <v>23</v>
      </c>
      <c r="F369" s="8" t="s">
        <v>14</v>
      </c>
      <c r="G369" s="8" t="s">
        <v>26</v>
      </c>
      <c r="H369" s="8" t="s">
        <v>19</v>
      </c>
      <c r="I369" s="8" t="s">
        <v>868</v>
      </c>
      <c r="J369" s="9" t="s">
        <v>12</v>
      </c>
      <c r="K369" s="10" t="s">
        <v>594</v>
      </c>
      <c r="L369" s="8" t="s">
        <v>8</v>
      </c>
      <c r="M369" s="9" t="s">
        <v>12</v>
      </c>
      <c r="N369" s="10" t="s">
        <v>25</v>
      </c>
    </row>
    <row r="370" spans="1:18" x14ac:dyDescent="0.3">
      <c r="A370" s="11" t="str">
        <f t="shared" si="6"/>
        <v>JSG Rot-Malsch_wJB</v>
      </c>
      <c r="B370" s="11" t="s">
        <v>291</v>
      </c>
      <c r="C370" s="8" t="s">
        <v>19</v>
      </c>
      <c r="D370" t="s">
        <v>63</v>
      </c>
      <c r="E370" s="8" t="s">
        <v>23</v>
      </c>
      <c r="F370" s="8" t="s">
        <v>14</v>
      </c>
      <c r="G370" s="8" t="s">
        <v>26</v>
      </c>
      <c r="H370" s="8" t="s">
        <v>19</v>
      </c>
      <c r="I370" s="8" t="s">
        <v>830</v>
      </c>
      <c r="J370" s="9" t="s">
        <v>12</v>
      </c>
      <c r="K370" s="10" t="s">
        <v>158</v>
      </c>
      <c r="L370" s="8" t="s">
        <v>8</v>
      </c>
      <c r="M370" s="9" t="s">
        <v>12</v>
      </c>
      <c r="N370" s="10" t="s">
        <v>25</v>
      </c>
    </row>
    <row r="371" spans="1:18" x14ac:dyDescent="0.3">
      <c r="A371" s="11" t="str">
        <f t="shared" si="6"/>
        <v>SV Waldhof Mannheim 07_wJB</v>
      </c>
      <c r="B371" s="11" t="s">
        <v>291</v>
      </c>
      <c r="C371" s="8" t="s">
        <v>15</v>
      </c>
      <c r="D371" t="s">
        <v>630</v>
      </c>
      <c r="E371" s="8" t="s">
        <v>23</v>
      </c>
      <c r="F371" s="8" t="s">
        <v>7</v>
      </c>
      <c r="G371" s="8" t="s">
        <v>7</v>
      </c>
      <c r="H371" s="8" t="s">
        <v>25</v>
      </c>
      <c r="I371" s="8" t="s">
        <v>48</v>
      </c>
      <c r="J371" s="9" t="s">
        <v>12</v>
      </c>
      <c r="K371" s="10" t="s">
        <v>151</v>
      </c>
      <c r="L371" s="8" t="s">
        <v>19</v>
      </c>
      <c r="M371" s="9" t="s">
        <v>12</v>
      </c>
      <c r="N371" s="10" t="s">
        <v>44</v>
      </c>
    </row>
    <row r="372" spans="1:18" x14ac:dyDescent="0.3">
      <c r="A372" s="11" t="str">
        <f t="shared" si="6"/>
        <v>HSG TSG Weinheim/TV Oberflockenbach_wJB</v>
      </c>
      <c r="B372" s="11" t="s">
        <v>291</v>
      </c>
      <c r="C372" s="8" t="s">
        <v>14</v>
      </c>
      <c r="D372" t="s">
        <v>138</v>
      </c>
      <c r="E372" s="8" t="s">
        <v>23</v>
      </c>
      <c r="F372" s="8" t="s">
        <v>26</v>
      </c>
      <c r="G372" s="8" t="s">
        <v>7</v>
      </c>
      <c r="H372" s="8" t="s">
        <v>9</v>
      </c>
      <c r="I372" s="8" t="s">
        <v>821</v>
      </c>
      <c r="J372" s="9" t="s">
        <v>12</v>
      </c>
      <c r="K372" s="10" t="s">
        <v>160</v>
      </c>
      <c r="L372" s="8" t="s">
        <v>7</v>
      </c>
      <c r="M372" s="9" t="s">
        <v>12</v>
      </c>
      <c r="N372" s="10" t="s">
        <v>13</v>
      </c>
    </row>
    <row r="373" spans="1:18" x14ac:dyDescent="0.3">
      <c r="A373" s="11" t="str">
        <f t="shared" si="6"/>
        <v>_</v>
      </c>
    </row>
    <row r="374" spans="1:18" ht="15.6" x14ac:dyDescent="0.35">
      <c r="A374" s="11" t="str">
        <f t="shared" si="6"/>
        <v>_</v>
      </c>
      <c r="C374" s="1" t="s">
        <v>896</v>
      </c>
    </row>
    <row r="375" spans="1:18" x14ac:dyDescent="0.3">
      <c r="A375" s="11" t="str">
        <f t="shared" si="6"/>
        <v>_</v>
      </c>
      <c r="E375" s="6" t="s">
        <v>1</v>
      </c>
      <c r="F375" s="6" t="s">
        <v>2</v>
      </c>
      <c r="G375" s="6" t="s">
        <v>3</v>
      </c>
      <c r="H375" s="6" t="s">
        <v>4</v>
      </c>
      <c r="J375" s="7" t="s">
        <v>5</v>
      </c>
      <c r="M375" s="7" t="s">
        <v>6</v>
      </c>
      <c r="O375" s="6" t="s">
        <v>299</v>
      </c>
      <c r="P375" s="6" t="s">
        <v>300</v>
      </c>
      <c r="Q375" s="6" t="s">
        <v>301</v>
      </c>
      <c r="R375" s="6" t="s">
        <v>302</v>
      </c>
    </row>
    <row r="376" spans="1:18" x14ac:dyDescent="0.3">
      <c r="A376" s="11" t="str">
        <f t="shared" si="6"/>
        <v>SG Schwarzbachtal_wJB</v>
      </c>
      <c r="B376" s="11" t="s">
        <v>292</v>
      </c>
      <c r="C376" s="8" t="s">
        <v>7</v>
      </c>
      <c r="D376" t="s">
        <v>551</v>
      </c>
      <c r="E376" s="8" t="s">
        <v>17</v>
      </c>
      <c r="F376" s="8" t="s">
        <v>8</v>
      </c>
      <c r="G376" s="8" t="s">
        <v>26</v>
      </c>
      <c r="H376" s="8" t="s">
        <v>7</v>
      </c>
      <c r="I376" s="8" t="s">
        <v>90</v>
      </c>
      <c r="J376" s="9" t="s">
        <v>12</v>
      </c>
      <c r="K376" s="10" t="s">
        <v>124</v>
      </c>
      <c r="L376" s="8" t="s">
        <v>359</v>
      </c>
      <c r="M376" s="9" t="s">
        <v>12</v>
      </c>
      <c r="N376" s="10" t="s">
        <v>10</v>
      </c>
      <c r="O376" s="8" t="s">
        <v>897</v>
      </c>
      <c r="P376" s="8" t="s">
        <v>898</v>
      </c>
      <c r="Q376" s="8" t="s">
        <v>899</v>
      </c>
      <c r="R376" s="8" t="s">
        <v>309</v>
      </c>
    </row>
    <row r="377" spans="1:18" x14ac:dyDescent="0.3">
      <c r="A377" s="11" t="str">
        <f t="shared" si="6"/>
        <v>TV Brühl_wJB</v>
      </c>
      <c r="B377" s="11" t="s">
        <v>292</v>
      </c>
      <c r="C377" s="8" t="s">
        <v>10</v>
      </c>
      <c r="D377" t="s">
        <v>879</v>
      </c>
      <c r="E377" s="8" t="s">
        <v>17</v>
      </c>
      <c r="F377" s="8" t="s">
        <v>9</v>
      </c>
      <c r="G377" s="8" t="s">
        <v>7</v>
      </c>
      <c r="H377" s="8" t="s">
        <v>19</v>
      </c>
      <c r="I377" s="8" t="s">
        <v>900</v>
      </c>
      <c r="J377" s="9" t="s">
        <v>12</v>
      </c>
      <c r="K377" s="10" t="s">
        <v>270</v>
      </c>
      <c r="L377" s="8" t="s">
        <v>13</v>
      </c>
      <c r="M377" s="9" t="s">
        <v>12</v>
      </c>
      <c r="N377" s="10" t="s">
        <v>9</v>
      </c>
      <c r="O377" s="8" t="s">
        <v>901</v>
      </c>
      <c r="P377" s="8" t="s">
        <v>902</v>
      </c>
      <c r="Q377" s="8" t="s">
        <v>903</v>
      </c>
      <c r="R377" s="8" t="s">
        <v>309</v>
      </c>
    </row>
    <row r="378" spans="1:18" x14ac:dyDescent="0.3">
      <c r="A378" s="11" t="str">
        <f t="shared" si="6"/>
        <v>JSG St. Leon/Reilingen_wJB</v>
      </c>
      <c r="B378" s="11" t="s">
        <v>292</v>
      </c>
      <c r="C378" s="8" t="s">
        <v>19</v>
      </c>
      <c r="D378" t="s">
        <v>829</v>
      </c>
      <c r="E378" s="8" t="s">
        <v>8</v>
      </c>
      <c r="F378" s="8" t="s">
        <v>25</v>
      </c>
      <c r="G378" s="8" t="s">
        <v>26</v>
      </c>
      <c r="H378" s="8" t="s">
        <v>15</v>
      </c>
      <c r="I378" s="8" t="s">
        <v>900</v>
      </c>
      <c r="J378" s="9" t="s">
        <v>12</v>
      </c>
      <c r="K378" s="10" t="s">
        <v>125</v>
      </c>
      <c r="L378" s="8" t="s">
        <v>24</v>
      </c>
      <c r="M378" s="9" t="s">
        <v>12</v>
      </c>
      <c r="N378" s="10" t="s">
        <v>23</v>
      </c>
      <c r="O378" s="8" t="s">
        <v>656</v>
      </c>
      <c r="P378" s="8" t="s">
        <v>625</v>
      </c>
      <c r="Q378" s="8" t="s">
        <v>904</v>
      </c>
      <c r="R378" s="8" t="s">
        <v>309</v>
      </c>
    </row>
    <row r="379" spans="1:18" x14ac:dyDescent="0.3">
      <c r="A379" s="11" t="str">
        <f t="shared" si="6"/>
        <v>SGH Waldbrunn/Eberbach_wJB</v>
      </c>
      <c r="B379" s="11" t="s">
        <v>292</v>
      </c>
      <c r="C379" s="8" t="s">
        <v>15</v>
      </c>
      <c r="D379" t="s">
        <v>871</v>
      </c>
      <c r="E379" s="8" t="s">
        <v>17</v>
      </c>
      <c r="F379" s="8" t="s">
        <v>15</v>
      </c>
      <c r="G379" s="8" t="s">
        <v>26</v>
      </c>
      <c r="H379" s="8" t="s">
        <v>9</v>
      </c>
      <c r="I379" s="8" t="s">
        <v>125</v>
      </c>
      <c r="J379" s="9" t="s">
        <v>12</v>
      </c>
      <c r="K379" s="10" t="s">
        <v>905</v>
      </c>
      <c r="L379" s="8" t="s">
        <v>23</v>
      </c>
      <c r="M379" s="9" t="s">
        <v>12</v>
      </c>
      <c r="N379" s="10" t="s">
        <v>28</v>
      </c>
      <c r="O379" s="8" t="s">
        <v>517</v>
      </c>
      <c r="P379" s="8" t="s">
        <v>605</v>
      </c>
      <c r="Q379" s="8" t="s">
        <v>906</v>
      </c>
      <c r="R379" s="8" t="s">
        <v>309</v>
      </c>
    </row>
    <row r="380" spans="1:18" x14ac:dyDescent="0.3">
      <c r="A380" s="11" t="str">
        <f t="shared" si="6"/>
        <v>ASG Walldorf/Wiesloch_wJB</v>
      </c>
      <c r="B380" s="11" t="s">
        <v>292</v>
      </c>
      <c r="C380" s="8" t="s">
        <v>14</v>
      </c>
      <c r="D380" t="s">
        <v>102</v>
      </c>
      <c r="E380" s="8" t="s">
        <v>8</v>
      </c>
      <c r="F380" s="8" t="s">
        <v>19</v>
      </c>
      <c r="G380" s="8" t="s">
        <v>7</v>
      </c>
      <c r="H380" s="8" t="s">
        <v>25</v>
      </c>
      <c r="I380" s="8" t="s">
        <v>893</v>
      </c>
      <c r="J380" s="9" t="s">
        <v>12</v>
      </c>
      <c r="K380" s="10" t="s">
        <v>358</v>
      </c>
      <c r="L380" s="8" t="s">
        <v>9</v>
      </c>
      <c r="M380" s="9" t="s">
        <v>12</v>
      </c>
      <c r="N380" s="10" t="s">
        <v>44</v>
      </c>
      <c r="O380" s="8" t="s">
        <v>907</v>
      </c>
      <c r="P380" s="8" t="s">
        <v>833</v>
      </c>
      <c r="Q380" s="8" t="s">
        <v>908</v>
      </c>
      <c r="R380" s="8" t="s">
        <v>309</v>
      </c>
    </row>
    <row r="381" spans="1:18" x14ac:dyDescent="0.3">
      <c r="A381" s="11" t="str">
        <f t="shared" si="6"/>
        <v>TSV Phönix Steinsfurt_wJB</v>
      </c>
      <c r="B381" s="11" t="s">
        <v>292</v>
      </c>
      <c r="C381" s="8" t="s">
        <v>25</v>
      </c>
      <c r="D381" t="s">
        <v>627</v>
      </c>
      <c r="E381" s="8" t="s">
        <v>17</v>
      </c>
      <c r="F381" s="8" t="s">
        <v>19</v>
      </c>
      <c r="G381" s="8" t="s">
        <v>26</v>
      </c>
      <c r="H381" s="8" t="s">
        <v>23</v>
      </c>
      <c r="I381" s="8" t="s">
        <v>909</v>
      </c>
      <c r="J381" s="9" t="s">
        <v>12</v>
      </c>
      <c r="K381" s="10" t="s">
        <v>148</v>
      </c>
      <c r="L381" s="8" t="s">
        <v>25</v>
      </c>
      <c r="M381" s="9" t="s">
        <v>12</v>
      </c>
      <c r="N381" s="10" t="s">
        <v>32</v>
      </c>
      <c r="O381" s="8" t="s">
        <v>552</v>
      </c>
      <c r="P381" s="8" t="s">
        <v>910</v>
      </c>
      <c r="Q381" s="8" t="s">
        <v>672</v>
      </c>
      <c r="R381" s="8" t="s">
        <v>309</v>
      </c>
    </row>
    <row r="382" spans="1:18" x14ac:dyDescent="0.3">
      <c r="A382" s="11" t="str">
        <f t="shared" si="6"/>
        <v>TSV Handschuhsheim Frauen_wJB</v>
      </c>
      <c r="B382" s="11" t="s">
        <v>292</v>
      </c>
      <c r="C382" s="8" t="s">
        <v>9</v>
      </c>
      <c r="D382" t="s">
        <v>911</v>
      </c>
      <c r="E382" s="8" t="s">
        <v>8</v>
      </c>
      <c r="F382" s="8" t="s">
        <v>10</v>
      </c>
      <c r="G382" s="8" t="s">
        <v>26</v>
      </c>
      <c r="H382" s="8" t="s">
        <v>23</v>
      </c>
      <c r="I382" s="8" t="s">
        <v>841</v>
      </c>
      <c r="J382" s="9" t="s">
        <v>12</v>
      </c>
      <c r="K382" s="10" t="s">
        <v>83</v>
      </c>
      <c r="L382" s="8" t="s">
        <v>15</v>
      </c>
      <c r="M382" s="9" t="s">
        <v>12</v>
      </c>
      <c r="N382" s="10" t="s">
        <v>32</v>
      </c>
      <c r="O382" s="8" t="s">
        <v>355</v>
      </c>
      <c r="P382" s="8" t="s">
        <v>355</v>
      </c>
      <c r="Q382" s="8" t="s">
        <v>912</v>
      </c>
      <c r="R382" s="8" t="s">
        <v>309</v>
      </c>
    </row>
    <row r="383" spans="1:18" x14ac:dyDescent="0.3">
      <c r="A383" s="11" t="str">
        <f t="shared" si="6"/>
        <v>_</v>
      </c>
    </row>
    <row r="384" spans="1:18" ht="15.6" x14ac:dyDescent="0.35">
      <c r="A384" s="11" t="str">
        <f t="shared" si="6"/>
        <v>_</v>
      </c>
      <c r="C384" s="1" t="s">
        <v>913</v>
      </c>
    </row>
    <row r="385" spans="1:18" x14ac:dyDescent="0.3">
      <c r="A385" s="11" t="str">
        <f t="shared" si="6"/>
        <v>_</v>
      </c>
      <c r="E385" s="6" t="s">
        <v>1</v>
      </c>
      <c r="F385" s="6" t="s">
        <v>2</v>
      </c>
      <c r="G385" s="6" t="s">
        <v>3</v>
      </c>
      <c r="H385" s="6" t="s">
        <v>4</v>
      </c>
      <c r="J385" s="7" t="s">
        <v>5</v>
      </c>
      <c r="M385" s="7" t="s">
        <v>6</v>
      </c>
      <c r="O385" s="6" t="s">
        <v>299</v>
      </c>
      <c r="P385" s="6" t="s">
        <v>300</v>
      </c>
      <c r="Q385" s="6" t="s">
        <v>301</v>
      </c>
      <c r="R385" s="6" t="s">
        <v>302</v>
      </c>
    </row>
    <row r="386" spans="1:18" x14ac:dyDescent="0.3">
      <c r="A386" s="11" t="str">
        <f t="shared" si="6"/>
        <v>TSV Birkenau_wJC</v>
      </c>
      <c r="B386" s="11" t="s">
        <v>293</v>
      </c>
      <c r="C386" s="8">
        <v>2</v>
      </c>
      <c r="D386" t="s">
        <v>101</v>
      </c>
      <c r="E386" s="8" t="s">
        <v>17</v>
      </c>
      <c r="F386" s="8" t="s">
        <v>17</v>
      </c>
      <c r="G386" s="8" t="s">
        <v>26</v>
      </c>
      <c r="H386" s="8" t="s">
        <v>26</v>
      </c>
      <c r="I386" s="8" t="s">
        <v>914</v>
      </c>
      <c r="J386" s="9" t="s">
        <v>12</v>
      </c>
      <c r="K386" s="10" t="s">
        <v>464</v>
      </c>
      <c r="L386" s="8" t="s">
        <v>386</v>
      </c>
      <c r="M386" s="9" t="s">
        <v>12</v>
      </c>
      <c r="N386" s="10" t="s">
        <v>26</v>
      </c>
      <c r="O386" s="8" t="s">
        <v>306</v>
      </c>
      <c r="P386" s="8" t="s">
        <v>915</v>
      </c>
      <c r="Q386" s="8" t="s">
        <v>916</v>
      </c>
      <c r="R386" s="8" t="s">
        <v>309</v>
      </c>
    </row>
    <row r="387" spans="1:18" x14ac:dyDescent="0.3">
      <c r="A387" s="11" t="str">
        <f t="shared" si="6"/>
        <v>HSG Bergstraße_wJC</v>
      </c>
      <c r="B387" s="11" t="s">
        <v>293</v>
      </c>
      <c r="C387" s="8">
        <v>4</v>
      </c>
      <c r="D387" t="s">
        <v>104</v>
      </c>
      <c r="E387" s="8" t="s">
        <v>44</v>
      </c>
      <c r="F387" s="8" t="s">
        <v>17</v>
      </c>
      <c r="G387" s="8" t="s">
        <v>26</v>
      </c>
      <c r="H387" s="8" t="s">
        <v>10</v>
      </c>
      <c r="I387" s="8" t="s">
        <v>154</v>
      </c>
      <c r="J387" s="9" t="s">
        <v>12</v>
      </c>
      <c r="K387" s="10" t="s">
        <v>130</v>
      </c>
      <c r="L387" s="8" t="s">
        <v>386</v>
      </c>
      <c r="M387" s="9" t="s">
        <v>12</v>
      </c>
      <c r="N387" s="10" t="s">
        <v>15</v>
      </c>
      <c r="O387" s="8" t="s">
        <v>387</v>
      </c>
      <c r="P387" s="8" t="s">
        <v>917</v>
      </c>
      <c r="Q387" s="8" t="s">
        <v>918</v>
      </c>
      <c r="R387" s="8" t="s">
        <v>309</v>
      </c>
    </row>
    <row r="388" spans="1:18" x14ac:dyDescent="0.3">
      <c r="A388" s="11" t="str">
        <f t="shared" si="6"/>
        <v>HC MA-Neckarau_wJC</v>
      </c>
      <c r="B388" s="11" t="s">
        <v>293</v>
      </c>
      <c r="C388" s="8">
        <v>5</v>
      </c>
      <c r="D388" t="s">
        <v>737</v>
      </c>
      <c r="E388" s="8" t="s">
        <v>24</v>
      </c>
      <c r="F388" s="8" t="s">
        <v>9</v>
      </c>
      <c r="G388" s="8" t="s">
        <v>7</v>
      </c>
      <c r="H388" s="8" t="s">
        <v>15</v>
      </c>
      <c r="I388" s="8" t="s">
        <v>90</v>
      </c>
      <c r="J388" s="9" t="s">
        <v>12</v>
      </c>
      <c r="K388" s="10" t="s">
        <v>130</v>
      </c>
      <c r="L388" s="8" t="s">
        <v>13</v>
      </c>
      <c r="M388" s="9" t="s">
        <v>12</v>
      </c>
      <c r="N388" s="10" t="s">
        <v>18</v>
      </c>
      <c r="O388" s="8" t="s">
        <v>826</v>
      </c>
      <c r="P388" s="8" t="s">
        <v>919</v>
      </c>
      <c r="Q388" s="8" t="s">
        <v>411</v>
      </c>
      <c r="R388" s="8" t="s">
        <v>309</v>
      </c>
    </row>
    <row r="389" spans="1:18" x14ac:dyDescent="0.3">
      <c r="A389" s="11" t="str">
        <f t="shared" si="6"/>
        <v>SV Waldhof Mannheim 07_wJC</v>
      </c>
      <c r="B389" s="11" t="s">
        <v>293</v>
      </c>
      <c r="C389" s="8">
        <v>6</v>
      </c>
      <c r="D389" t="s">
        <v>630</v>
      </c>
      <c r="E389" s="8" t="s">
        <v>24</v>
      </c>
      <c r="F389" s="8" t="s">
        <v>9</v>
      </c>
      <c r="G389" s="8" t="s">
        <v>26</v>
      </c>
      <c r="H389" s="8" t="s">
        <v>14</v>
      </c>
      <c r="I389" s="8" t="s">
        <v>90</v>
      </c>
      <c r="J389" s="9" t="s">
        <v>12</v>
      </c>
      <c r="K389" s="10" t="s">
        <v>91</v>
      </c>
      <c r="L389" s="8" t="s">
        <v>28</v>
      </c>
      <c r="M389" s="9" t="s">
        <v>12</v>
      </c>
      <c r="N389" s="10" t="s">
        <v>8</v>
      </c>
      <c r="O389" s="8" t="s">
        <v>880</v>
      </c>
      <c r="P389" s="8" t="s">
        <v>402</v>
      </c>
      <c r="Q389" s="8" t="s">
        <v>411</v>
      </c>
      <c r="R389" s="8" t="s">
        <v>309</v>
      </c>
    </row>
    <row r="390" spans="1:18" x14ac:dyDescent="0.3">
      <c r="A390" s="11" t="str">
        <f t="shared" ref="A390:A451" si="7">CONCATENATE(D390,"_",LEFT(B390,3))</f>
        <v>SG MTG/PSV Mannheim_wJC</v>
      </c>
      <c r="B390" s="11" t="s">
        <v>293</v>
      </c>
      <c r="C390" s="8">
        <v>7</v>
      </c>
      <c r="D390" t="s">
        <v>852</v>
      </c>
      <c r="E390" s="8" t="s">
        <v>17</v>
      </c>
      <c r="F390" s="8" t="s">
        <v>15</v>
      </c>
      <c r="G390" s="8" t="s">
        <v>7</v>
      </c>
      <c r="H390" s="8" t="s">
        <v>25</v>
      </c>
      <c r="I390" s="8" t="s">
        <v>723</v>
      </c>
      <c r="J390" s="9" t="s">
        <v>12</v>
      </c>
      <c r="K390" s="10" t="s">
        <v>137</v>
      </c>
      <c r="L390" s="8" t="s">
        <v>18</v>
      </c>
      <c r="M390" s="9" t="s">
        <v>12</v>
      </c>
      <c r="N390" s="10" t="s">
        <v>44</v>
      </c>
      <c r="O390" s="8" t="s">
        <v>920</v>
      </c>
      <c r="P390" s="8" t="s">
        <v>921</v>
      </c>
      <c r="Q390" s="8" t="s">
        <v>757</v>
      </c>
      <c r="R390" s="8" t="s">
        <v>309</v>
      </c>
    </row>
    <row r="391" spans="1:18" x14ac:dyDescent="0.3">
      <c r="A391" s="11" t="str">
        <f t="shared" si="7"/>
        <v>HSG TSG Weinheim/TV Oberflockenbach_wJC</v>
      </c>
      <c r="B391" s="11" t="s">
        <v>293</v>
      </c>
      <c r="C391" s="8">
        <v>8</v>
      </c>
      <c r="D391" t="s">
        <v>138</v>
      </c>
      <c r="E391" s="8" t="s">
        <v>17</v>
      </c>
      <c r="F391" s="8" t="s">
        <v>15</v>
      </c>
      <c r="G391" s="8" t="s">
        <v>26</v>
      </c>
      <c r="H391" s="8" t="s">
        <v>9</v>
      </c>
      <c r="I391" s="8" t="s">
        <v>127</v>
      </c>
      <c r="J391" s="9" t="s">
        <v>12</v>
      </c>
      <c r="K391" s="10" t="s">
        <v>320</v>
      </c>
      <c r="L391" s="8" t="s">
        <v>23</v>
      </c>
      <c r="M391" s="9" t="s">
        <v>12</v>
      </c>
      <c r="N391" s="10" t="s">
        <v>28</v>
      </c>
      <c r="O391" s="8" t="s">
        <v>517</v>
      </c>
      <c r="P391" s="8" t="s">
        <v>813</v>
      </c>
      <c r="Q391" s="8" t="s">
        <v>922</v>
      </c>
      <c r="R391" s="8" t="s">
        <v>309</v>
      </c>
    </row>
    <row r="392" spans="1:18" x14ac:dyDescent="0.3">
      <c r="A392" s="11" t="str">
        <f t="shared" si="7"/>
        <v>MSG Leutershausen/Heddesheim/Saase_wJC</v>
      </c>
      <c r="B392" s="11" t="s">
        <v>293</v>
      </c>
      <c r="C392" s="8">
        <v>9</v>
      </c>
      <c r="D392" t="s">
        <v>923</v>
      </c>
      <c r="E392" s="8" t="s">
        <v>17</v>
      </c>
      <c r="F392" s="8" t="s">
        <v>26</v>
      </c>
      <c r="G392" s="8" t="s">
        <v>7</v>
      </c>
      <c r="H392" s="8" t="s">
        <v>8</v>
      </c>
      <c r="I392" s="8" t="s">
        <v>143</v>
      </c>
      <c r="J392" s="9" t="s">
        <v>12</v>
      </c>
      <c r="K392" s="10" t="s">
        <v>924</v>
      </c>
      <c r="L392" s="8" t="s">
        <v>7</v>
      </c>
      <c r="M392" s="9" t="s">
        <v>12</v>
      </c>
      <c r="N392" s="10" t="s">
        <v>408</v>
      </c>
      <c r="O392" s="8" t="s">
        <v>925</v>
      </c>
      <c r="P392" s="8" t="s">
        <v>926</v>
      </c>
      <c r="Q392" s="8" t="s">
        <v>927</v>
      </c>
      <c r="R392" s="8" t="s">
        <v>338</v>
      </c>
    </row>
    <row r="393" spans="1:18" x14ac:dyDescent="0.3">
      <c r="A393" s="11" t="str">
        <f t="shared" si="7"/>
        <v>HC Mannheim-Vogelstang 2_wJC</v>
      </c>
      <c r="B393" s="11" t="s">
        <v>293</v>
      </c>
      <c r="C393" s="8">
        <v>10</v>
      </c>
      <c r="D393" t="s">
        <v>928</v>
      </c>
      <c r="E393" s="8" t="s">
        <v>17</v>
      </c>
      <c r="F393" s="8" t="s">
        <v>26</v>
      </c>
      <c r="G393" s="8" t="s">
        <v>7</v>
      </c>
      <c r="H393" s="8" t="s">
        <v>8</v>
      </c>
      <c r="I393" s="8" t="s">
        <v>900</v>
      </c>
      <c r="J393" s="9" t="s">
        <v>12</v>
      </c>
      <c r="K393" s="10" t="s">
        <v>431</v>
      </c>
      <c r="L393" s="8" t="s">
        <v>7</v>
      </c>
      <c r="M393" s="9" t="s">
        <v>12</v>
      </c>
      <c r="N393" s="10" t="s">
        <v>408</v>
      </c>
      <c r="O393" s="8" t="s">
        <v>925</v>
      </c>
      <c r="P393" s="8" t="s">
        <v>929</v>
      </c>
      <c r="Q393" s="8" t="s">
        <v>903</v>
      </c>
      <c r="R393" s="8" t="s">
        <v>338</v>
      </c>
    </row>
    <row r="394" spans="1:18" x14ac:dyDescent="0.3">
      <c r="A394" s="11" t="str">
        <f t="shared" si="7"/>
        <v>_</v>
      </c>
    </row>
    <row r="395" spans="1:18" ht="15.6" x14ac:dyDescent="0.35">
      <c r="A395" s="11" t="str">
        <f t="shared" si="7"/>
        <v>_</v>
      </c>
      <c r="C395" s="1" t="s">
        <v>930</v>
      </c>
    </row>
    <row r="396" spans="1:18" x14ac:dyDescent="0.3">
      <c r="A396" s="11" t="str">
        <f t="shared" si="7"/>
        <v>_</v>
      </c>
      <c r="E396" s="6" t="s">
        <v>1</v>
      </c>
      <c r="F396" s="6" t="s">
        <v>2</v>
      </c>
      <c r="G396" s="6" t="s">
        <v>3</v>
      </c>
      <c r="H396" s="6" t="s">
        <v>4</v>
      </c>
      <c r="J396" s="7" t="s">
        <v>5</v>
      </c>
      <c r="M396" s="7" t="s">
        <v>6</v>
      </c>
      <c r="O396" s="6" t="s">
        <v>299</v>
      </c>
      <c r="P396" s="6" t="s">
        <v>300</v>
      </c>
      <c r="Q396" s="6" t="s">
        <v>301</v>
      </c>
      <c r="R396" s="6" t="s">
        <v>302</v>
      </c>
    </row>
    <row r="397" spans="1:18" x14ac:dyDescent="0.3">
      <c r="A397" s="11" t="str">
        <f t="shared" si="7"/>
        <v>TSV Handschuhsheim Frauen_wJC</v>
      </c>
      <c r="B397" s="11" t="s">
        <v>293</v>
      </c>
      <c r="C397" s="8" t="s">
        <v>7</v>
      </c>
      <c r="D397" t="s">
        <v>911</v>
      </c>
      <c r="E397" s="8" t="s">
        <v>8</v>
      </c>
      <c r="F397" s="8" t="s">
        <v>8</v>
      </c>
      <c r="G397" s="8" t="s">
        <v>26</v>
      </c>
      <c r="H397" s="8" t="s">
        <v>26</v>
      </c>
      <c r="I397" s="8" t="s">
        <v>369</v>
      </c>
      <c r="J397" s="9" t="s">
        <v>12</v>
      </c>
      <c r="K397" s="10" t="s">
        <v>841</v>
      </c>
      <c r="L397" s="8" t="s">
        <v>359</v>
      </c>
      <c r="M397" s="9" t="s">
        <v>12</v>
      </c>
      <c r="N397" s="10" t="s">
        <v>26</v>
      </c>
      <c r="O397" s="8" t="s">
        <v>306</v>
      </c>
      <c r="P397" s="8" t="s">
        <v>931</v>
      </c>
      <c r="Q397" s="8" t="s">
        <v>932</v>
      </c>
      <c r="R397" s="8" t="s">
        <v>309</v>
      </c>
    </row>
    <row r="398" spans="1:18" x14ac:dyDescent="0.3">
      <c r="A398" s="11" t="str">
        <f t="shared" si="7"/>
        <v>TSG Ketsch 2_wJC</v>
      </c>
      <c r="B398" s="11" t="s">
        <v>293</v>
      </c>
      <c r="C398" s="8">
        <v>4</v>
      </c>
      <c r="D398" t="s">
        <v>131</v>
      </c>
      <c r="E398" s="8" t="s">
        <v>17</v>
      </c>
      <c r="F398" s="8" t="s">
        <v>23</v>
      </c>
      <c r="G398" s="8" t="s">
        <v>26</v>
      </c>
      <c r="H398" s="8" t="s">
        <v>19</v>
      </c>
      <c r="I398" s="8" t="s">
        <v>20</v>
      </c>
      <c r="J398" s="9" t="s">
        <v>12</v>
      </c>
      <c r="K398" s="10" t="s">
        <v>624</v>
      </c>
      <c r="L398" s="8" t="s">
        <v>32</v>
      </c>
      <c r="M398" s="9" t="s">
        <v>12</v>
      </c>
      <c r="N398" s="10" t="s">
        <v>25</v>
      </c>
      <c r="O398" s="8" t="s">
        <v>933</v>
      </c>
      <c r="P398" s="8" t="s">
        <v>934</v>
      </c>
      <c r="Q398" s="8" t="s">
        <v>935</v>
      </c>
      <c r="R398" s="8" t="s">
        <v>309</v>
      </c>
    </row>
    <row r="399" spans="1:18" x14ac:dyDescent="0.3">
      <c r="A399" s="11" t="str">
        <f t="shared" si="7"/>
        <v>SG Edingen/Friedrichsfeld/Wieblingen_wJC</v>
      </c>
      <c r="B399" s="11" t="s">
        <v>293</v>
      </c>
      <c r="C399" s="8">
        <v>5</v>
      </c>
      <c r="D399" t="s">
        <v>887</v>
      </c>
      <c r="E399" s="8" t="s">
        <v>24</v>
      </c>
      <c r="F399" s="8" t="s">
        <v>9</v>
      </c>
      <c r="G399" s="8" t="s">
        <v>26</v>
      </c>
      <c r="H399" s="8" t="s">
        <v>14</v>
      </c>
      <c r="I399" s="8" t="s">
        <v>343</v>
      </c>
      <c r="J399" s="9" t="s">
        <v>12</v>
      </c>
      <c r="K399" s="10" t="s">
        <v>936</v>
      </c>
      <c r="L399" s="8" t="s">
        <v>28</v>
      </c>
      <c r="M399" s="9" t="s">
        <v>12</v>
      </c>
      <c r="N399" s="10" t="s">
        <v>8</v>
      </c>
      <c r="O399" s="8" t="s">
        <v>880</v>
      </c>
      <c r="P399" s="8" t="s">
        <v>919</v>
      </c>
      <c r="Q399" s="8" t="s">
        <v>937</v>
      </c>
      <c r="R399" s="8" t="s">
        <v>309</v>
      </c>
    </row>
    <row r="400" spans="1:18" x14ac:dyDescent="0.3">
      <c r="A400" s="11" t="str">
        <f t="shared" si="7"/>
        <v>SC Wilhelmsfeld_wJC</v>
      </c>
      <c r="B400" s="11" t="s">
        <v>293</v>
      </c>
      <c r="C400" s="8">
        <v>6</v>
      </c>
      <c r="D400" t="s">
        <v>623</v>
      </c>
      <c r="E400" s="8" t="s">
        <v>17</v>
      </c>
      <c r="F400" s="8" t="s">
        <v>25</v>
      </c>
      <c r="G400" s="8" t="s">
        <v>26</v>
      </c>
      <c r="H400" s="8" t="s">
        <v>14</v>
      </c>
      <c r="I400" s="8" t="s">
        <v>141</v>
      </c>
      <c r="J400" s="9" t="s">
        <v>12</v>
      </c>
      <c r="K400" s="10" t="s">
        <v>854</v>
      </c>
      <c r="L400" s="8" t="s">
        <v>24</v>
      </c>
      <c r="M400" s="9" t="s">
        <v>12</v>
      </c>
      <c r="N400" s="10" t="s">
        <v>8</v>
      </c>
      <c r="O400" s="8" t="s">
        <v>605</v>
      </c>
      <c r="P400" s="8" t="s">
        <v>902</v>
      </c>
      <c r="Q400" s="8" t="s">
        <v>938</v>
      </c>
      <c r="R400" s="8" t="s">
        <v>309</v>
      </c>
    </row>
    <row r="401" spans="1:18" x14ac:dyDescent="0.3">
      <c r="A401" s="11" t="str">
        <f t="shared" si="7"/>
        <v>TV Eppelheim_wJC</v>
      </c>
      <c r="B401" s="11" t="s">
        <v>293</v>
      </c>
      <c r="C401" s="8">
        <v>7</v>
      </c>
      <c r="D401" t="s">
        <v>939</v>
      </c>
      <c r="E401" s="8" t="s">
        <v>17</v>
      </c>
      <c r="F401" s="8" t="s">
        <v>14</v>
      </c>
      <c r="G401" s="8" t="s">
        <v>26</v>
      </c>
      <c r="H401" s="8" t="s">
        <v>25</v>
      </c>
      <c r="I401" s="8" t="s">
        <v>93</v>
      </c>
      <c r="J401" s="9" t="s">
        <v>12</v>
      </c>
      <c r="K401" s="10" t="s">
        <v>358</v>
      </c>
      <c r="L401" s="8" t="s">
        <v>8</v>
      </c>
      <c r="M401" s="9" t="s">
        <v>12</v>
      </c>
      <c r="N401" s="10" t="s">
        <v>24</v>
      </c>
      <c r="O401" s="8" t="s">
        <v>940</v>
      </c>
      <c r="P401" s="8" t="s">
        <v>306</v>
      </c>
      <c r="Q401" s="8" t="s">
        <v>941</v>
      </c>
      <c r="R401" s="8" t="s">
        <v>309</v>
      </c>
    </row>
    <row r="402" spans="1:18" x14ac:dyDescent="0.3">
      <c r="A402" s="11" t="str">
        <f t="shared" si="7"/>
        <v>TSG Germania Dossenheim_wJC</v>
      </c>
      <c r="B402" s="11" t="s">
        <v>293</v>
      </c>
      <c r="C402" s="8">
        <v>8</v>
      </c>
      <c r="D402" t="s">
        <v>54</v>
      </c>
      <c r="E402" s="8" t="s">
        <v>17</v>
      </c>
      <c r="F402" s="8" t="s">
        <v>15</v>
      </c>
      <c r="G402" s="8" t="s">
        <v>26</v>
      </c>
      <c r="H402" s="8" t="s">
        <v>9</v>
      </c>
      <c r="I402" s="8" t="s">
        <v>151</v>
      </c>
      <c r="J402" s="9" t="s">
        <v>12</v>
      </c>
      <c r="K402" s="10" t="s">
        <v>749</v>
      </c>
      <c r="L402" s="8" t="s">
        <v>23</v>
      </c>
      <c r="M402" s="9" t="s">
        <v>12</v>
      </c>
      <c r="N402" s="10" t="s">
        <v>28</v>
      </c>
      <c r="O402" s="8" t="s">
        <v>517</v>
      </c>
      <c r="P402" s="8" t="s">
        <v>942</v>
      </c>
      <c r="Q402" s="8" t="s">
        <v>943</v>
      </c>
      <c r="R402" s="8" t="s">
        <v>309</v>
      </c>
    </row>
    <row r="403" spans="1:18" x14ac:dyDescent="0.3">
      <c r="A403" s="11" t="str">
        <f t="shared" si="7"/>
        <v>KuSG Leimen_wJC</v>
      </c>
      <c r="B403" s="11" t="s">
        <v>293</v>
      </c>
      <c r="C403" s="8">
        <v>9</v>
      </c>
      <c r="D403" t="s">
        <v>581</v>
      </c>
      <c r="E403" s="8" t="s">
        <v>24</v>
      </c>
      <c r="F403" s="8" t="s">
        <v>15</v>
      </c>
      <c r="G403" s="8" t="s">
        <v>26</v>
      </c>
      <c r="H403" s="8" t="s">
        <v>23</v>
      </c>
      <c r="I403" s="8" t="s">
        <v>148</v>
      </c>
      <c r="J403" s="9" t="s">
        <v>12</v>
      </c>
      <c r="K403" s="10" t="s">
        <v>378</v>
      </c>
      <c r="L403" s="8" t="s">
        <v>23</v>
      </c>
      <c r="M403" s="9" t="s">
        <v>12</v>
      </c>
      <c r="N403" s="10" t="s">
        <v>32</v>
      </c>
      <c r="O403" s="8" t="s">
        <v>404</v>
      </c>
      <c r="P403" s="8" t="s">
        <v>944</v>
      </c>
      <c r="Q403" s="8" t="s">
        <v>557</v>
      </c>
      <c r="R403" s="8" t="s">
        <v>309</v>
      </c>
    </row>
    <row r="404" spans="1:18" x14ac:dyDescent="0.3">
      <c r="A404" s="11" t="str">
        <f t="shared" si="7"/>
        <v>TV Schriesheim 2_wJC</v>
      </c>
      <c r="B404" s="11" t="s">
        <v>293</v>
      </c>
      <c r="C404" s="8">
        <v>10</v>
      </c>
      <c r="D404" t="s">
        <v>945</v>
      </c>
      <c r="E404" s="8" t="s">
        <v>24</v>
      </c>
      <c r="F404" s="8" t="s">
        <v>7</v>
      </c>
      <c r="G404" s="8" t="s">
        <v>26</v>
      </c>
      <c r="H404" s="8" t="s">
        <v>17</v>
      </c>
      <c r="I404" s="8" t="s">
        <v>571</v>
      </c>
      <c r="J404" s="9" t="s">
        <v>12</v>
      </c>
      <c r="K404" s="10" t="s">
        <v>480</v>
      </c>
      <c r="L404" s="8" t="s">
        <v>10</v>
      </c>
      <c r="M404" s="9" t="s">
        <v>12</v>
      </c>
      <c r="N404" s="10" t="s">
        <v>386</v>
      </c>
      <c r="O404" s="8" t="s">
        <v>531</v>
      </c>
      <c r="P404" s="8" t="s">
        <v>946</v>
      </c>
      <c r="Q404" s="8" t="s">
        <v>947</v>
      </c>
      <c r="R404" s="8" t="s">
        <v>309</v>
      </c>
    </row>
    <row r="405" spans="1:18" x14ac:dyDescent="0.3">
      <c r="A405" s="11" t="str">
        <f t="shared" si="7"/>
        <v>_</v>
      </c>
    </row>
    <row r="406" spans="1:18" ht="15.6" x14ac:dyDescent="0.35">
      <c r="A406" s="11" t="str">
        <f t="shared" si="7"/>
        <v>_</v>
      </c>
      <c r="C406" s="1" t="s">
        <v>948</v>
      </c>
    </row>
    <row r="407" spans="1:18" x14ac:dyDescent="0.3">
      <c r="A407" s="11" t="str">
        <f t="shared" si="7"/>
        <v>_</v>
      </c>
      <c r="E407" s="6" t="s">
        <v>1</v>
      </c>
      <c r="F407" s="6" t="s">
        <v>2</v>
      </c>
      <c r="G407" s="6" t="s">
        <v>3</v>
      </c>
      <c r="H407" s="6" t="s">
        <v>4</v>
      </c>
      <c r="J407" s="7" t="s">
        <v>5</v>
      </c>
      <c r="M407" s="7" t="s">
        <v>6</v>
      </c>
      <c r="O407" s="6" t="s">
        <v>299</v>
      </c>
      <c r="P407" s="6" t="s">
        <v>300</v>
      </c>
      <c r="Q407" s="6" t="s">
        <v>301</v>
      </c>
      <c r="R407" s="6" t="s">
        <v>302</v>
      </c>
    </row>
    <row r="408" spans="1:18" x14ac:dyDescent="0.3">
      <c r="A408" s="11" t="str">
        <f t="shared" si="7"/>
        <v>SG Schwarzbachtal_wJC</v>
      </c>
      <c r="B408" s="11" t="s">
        <v>293</v>
      </c>
      <c r="C408" s="8">
        <v>3</v>
      </c>
      <c r="D408" t="s">
        <v>551</v>
      </c>
      <c r="E408" s="8" t="s">
        <v>23</v>
      </c>
      <c r="F408" s="8" t="s">
        <v>25</v>
      </c>
      <c r="G408" s="8" t="s">
        <v>7</v>
      </c>
      <c r="H408" s="8" t="s">
        <v>7</v>
      </c>
      <c r="I408" s="8" t="s">
        <v>567</v>
      </c>
      <c r="J408" s="9" t="s">
        <v>12</v>
      </c>
      <c r="K408" s="10" t="s">
        <v>830</v>
      </c>
      <c r="L408" s="8" t="s">
        <v>44</v>
      </c>
      <c r="M408" s="9" t="s">
        <v>12</v>
      </c>
      <c r="N408" s="10" t="s">
        <v>19</v>
      </c>
      <c r="O408" s="8" t="s">
        <v>949</v>
      </c>
      <c r="P408" s="8" t="s">
        <v>950</v>
      </c>
      <c r="Q408" s="8" t="s">
        <v>951</v>
      </c>
      <c r="R408" s="8" t="s">
        <v>309</v>
      </c>
    </row>
    <row r="409" spans="1:18" x14ac:dyDescent="0.3">
      <c r="A409" s="11" t="str">
        <f t="shared" si="7"/>
        <v>JSG Dielheim/Baiertal_wJC</v>
      </c>
      <c r="B409" s="11" t="s">
        <v>293</v>
      </c>
      <c r="C409" s="8">
        <v>4</v>
      </c>
      <c r="D409" t="s">
        <v>892</v>
      </c>
      <c r="E409" s="8" t="s">
        <v>18</v>
      </c>
      <c r="F409" s="8" t="s">
        <v>9</v>
      </c>
      <c r="G409" s="8" t="s">
        <v>26</v>
      </c>
      <c r="H409" s="8" t="s">
        <v>10</v>
      </c>
      <c r="I409" s="8" t="s">
        <v>353</v>
      </c>
      <c r="J409" s="9" t="s">
        <v>12</v>
      </c>
      <c r="K409" s="10" t="s">
        <v>116</v>
      </c>
      <c r="L409" s="8" t="s">
        <v>28</v>
      </c>
      <c r="M409" s="9" t="s">
        <v>12</v>
      </c>
      <c r="N409" s="10" t="s">
        <v>15</v>
      </c>
      <c r="O409" s="8" t="s">
        <v>559</v>
      </c>
      <c r="P409" s="8" t="s">
        <v>810</v>
      </c>
      <c r="Q409" s="8" t="s">
        <v>952</v>
      </c>
      <c r="R409" s="8" t="s">
        <v>309</v>
      </c>
    </row>
    <row r="410" spans="1:18" x14ac:dyDescent="0.3">
      <c r="A410" s="11" t="str">
        <f t="shared" si="7"/>
        <v>TV Bammental_wJC</v>
      </c>
      <c r="B410" s="11" t="s">
        <v>293</v>
      </c>
      <c r="C410" s="8">
        <v>5</v>
      </c>
      <c r="D410" t="s">
        <v>99</v>
      </c>
      <c r="E410" s="8" t="s">
        <v>8</v>
      </c>
      <c r="F410" s="8" t="s">
        <v>9</v>
      </c>
      <c r="G410" s="8" t="s">
        <v>26</v>
      </c>
      <c r="H410" s="8" t="s">
        <v>19</v>
      </c>
      <c r="I410" s="8" t="s">
        <v>100</v>
      </c>
      <c r="J410" s="9" t="s">
        <v>12</v>
      </c>
      <c r="K410" s="10" t="s">
        <v>103</v>
      </c>
      <c r="L410" s="8" t="s">
        <v>28</v>
      </c>
      <c r="M410" s="9" t="s">
        <v>12</v>
      </c>
      <c r="N410" s="10" t="s">
        <v>25</v>
      </c>
      <c r="O410" s="8" t="s">
        <v>317</v>
      </c>
      <c r="P410" s="8" t="s">
        <v>953</v>
      </c>
      <c r="Q410" s="8" t="s">
        <v>954</v>
      </c>
      <c r="R410" s="8" t="s">
        <v>309</v>
      </c>
    </row>
    <row r="411" spans="1:18" x14ac:dyDescent="0.3">
      <c r="A411" s="11" t="str">
        <f t="shared" si="7"/>
        <v>JSG Rot-Malsch 2_wJC</v>
      </c>
      <c r="B411" s="11" t="s">
        <v>293</v>
      </c>
      <c r="C411" s="8">
        <v>6</v>
      </c>
      <c r="D411" t="s">
        <v>500</v>
      </c>
      <c r="E411" s="8" t="s">
        <v>8</v>
      </c>
      <c r="F411" s="8" t="s">
        <v>25</v>
      </c>
      <c r="G411" s="8" t="s">
        <v>7</v>
      </c>
      <c r="H411" s="8" t="s">
        <v>19</v>
      </c>
      <c r="I411" s="8" t="s">
        <v>86</v>
      </c>
      <c r="J411" s="9" t="s">
        <v>12</v>
      </c>
      <c r="K411" s="10" t="s">
        <v>955</v>
      </c>
      <c r="L411" s="8" t="s">
        <v>44</v>
      </c>
      <c r="M411" s="9" t="s">
        <v>12</v>
      </c>
      <c r="N411" s="10" t="s">
        <v>9</v>
      </c>
      <c r="O411" s="8" t="s">
        <v>541</v>
      </c>
      <c r="P411" s="8" t="s">
        <v>956</v>
      </c>
      <c r="Q411" s="8" t="s">
        <v>957</v>
      </c>
      <c r="R411" s="8" t="s">
        <v>309</v>
      </c>
    </row>
    <row r="412" spans="1:18" x14ac:dyDescent="0.3">
      <c r="A412" s="11" t="str">
        <f t="shared" si="7"/>
        <v>TSG Wiesloch_wJC</v>
      </c>
      <c r="B412" s="11" t="s">
        <v>293</v>
      </c>
      <c r="C412" s="8">
        <v>7</v>
      </c>
      <c r="D412" t="s">
        <v>548</v>
      </c>
      <c r="E412" s="8" t="s">
        <v>23</v>
      </c>
      <c r="F412" s="8" t="s">
        <v>10</v>
      </c>
      <c r="G412" s="8" t="s">
        <v>7</v>
      </c>
      <c r="H412" s="8" t="s">
        <v>14</v>
      </c>
      <c r="I412" s="8" t="s">
        <v>817</v>
      </c>
      <c r="J412" s="9" t="s">
        <v>12</v>
      </c>
      <c r="K412" s="10" t="s">
        <v>624</v>
      </c>
      <c r="L412" s="8" t="s">
        <v>14</v>
      </c>
      <c r="M412" s="9" t="s">
        <v>12</v>
      </c>
      <c r="N412" s="10" t="s">
        <v>17</v>
      </c>
      <c r="O412" s="8" t="s">
        <v>958</v>
      </c>
      <c r="P412" s="8" t="s">
        <v>959</v>
      </c>
      <c r="Q412" s="8" t="s">
        <v>960</v>
      </c>
      <c r="R412" s="8" t="s">
        <v>309</v>
      </c>
    </row>
    <row r="413" spans="1:18" x14ac:dyDescent="0.3">
      <c r="A413" s="11" t="str">
        <f t="shared" si="7"/>
        <v>JSG St. Leon/Reilingen_wJC</v>
      </c>
      <c r="B413" s="11" t="s">
        <v>293</v>
      </c>
      <c r="C413" s="8">
        <v>8</v>
      </c>
      <c r="D413" t="s">
        <v>829</v>
      </c>
      <c r="E413" s="8" t="s">
        <v>8</v>
      </c>
      <c r="F413" s="8" t="s">
        <v>10</v>
      </c>
      <c r="G413" s="8" t="s">
        <v>7</v>
      </c>
      <c r="H413" s="8" t="s">
        <v>9</v>
      </c>
      <c r="I413" s="8" t="s">
        <v>160</v>
      </c>
      <c r="J413" s="9" t="s">
        <v>12</v>
      </c>
      <c r="K413" s="10" t="s">
        <v>961</v>
      </c>
      <c r="L413" s="8" t="s">
        <v>14</v>
      </c>
      <c r="M413" s="9" t="s">
        <v>12</v>
      </c>
      <c r="N413" s="10" t="s">
        <v>13</v>
      </c>
      <c r="O413" s="8" t="s">
        <v>350</v>
      </c>
      <c r="P413" s="8" t="s">
        <v>962</v>
      </c>
      <c r="Q413" s="8" t="s">
        <v>963</v>
      </c>
      <c r="R413" s="8" t="s">
        <v>309</v>
      </c>
    </row>
    <row r="414" spans="1:18" x14ac:dyDescent="0.3">
      <c r="A414" s="11" t="str">
        <f t="shared" si="7"/>
        <v>SG Walldorf Astoria 1902 Frauen_wJC</v>
      </c>
      <c r="B414" s="11" t="s">
        <v>293</v>
      </c>
      <c r="C414" s="8">
        <v>9</v>
      </c>
      <c r="D414" t="s">
        <v>964</v>
      </c>
      <c r="E414" s="8" t="s">
        <v>17</v>
      </c>
      <c r="F414" s="8" t="s">
        <v>7</v>
      </c>
      <c r="G414" s="8" t="s">
        <v>26</v>
      </c>
      <c r="H414" s="8" t="s">
        <v>8</v>
      </c>
      <c r="I414" s="8" t="s">
        <v>965</v>
      </c>
      <c r="J414" s="9" t="s">
        <v>12</v>
      </c>
      <c r="K414" s="10" t="s">
        <v>161</v>
      </c>
      <c r="L414" s="8" t="s">
        <v>10</v>
      </c>
      <c r="M414" s="9" t="s">
        <v>12</v>
      </c>
      <c r="N414" s="10" t="s">
        <v>359</v>
      </c>
      <c r="O414" s="8" t="s">
        <v>966</v>
      </c>
      <c r="P414" s="8" t="s">
        <v>967</v>
      </c>
      <c r="Q414" s="8" t="s">
        <v>968</v>
      </c>
      <c r="R414" s="8" t="s">
        <v>309</v>
      </c>
    </row>
    <row r="415" spans="1:18" x14ac:dyDescent="0.3">
      <c r="A415" s="11" t="str">
        <f t="shared" si="7"/>
        <v>_</v>
      </c>
      <c r="C415" s="8"/>
    </row>
    <row r="416" spans="1:18" ht="15.6" x14ac:dyDescent="0.35">
      <c r="A416" s="11" t="str">
        <f t="shared" si="7"/>
        <v>_</v>
      </c>
      <c r="C416" s="1" t="s">
        <v>969</v>
      </c>
    </row>
    <row r="417" spans="1:18" x14ac:dyDescent="0.3">
      <c r="A417" s="11" t="str">
        <f t="shared" si="7"/>
        <v>_</v>
      </c>
      <c r="E417" s="6" t="s">
        <v>1</v>
      </c>
      <c r="F417" s="6" t="s">
        <v>2</v>
      </c>
      <c r="G417" s="6" t="s">
        <v>3</v>
      </c>
      <c r="H417" s="6" t="s">
        <v>4</v>
      </c>
      <c r="J417" s="7" t="s">
        <v>5</v>
      </c>
      <c r="M417" s="7" t="s">
        <v>6</v>
      </c>
      <c r="O417" s="6" t="s">
        <v>299</v>
      </c>
      <c r="P417" s="6" t="s">
        <v>300</v>
      </c>
      <c r="Q417" s="6" t="s">
        <v>301</v>
      </c>
      <c r="R417" s="6" t="s">
        <v>302</v>
      </c>
    </row>
    <row r="418" spans="1:18" x14ac:dyDescent="0.3">
      <c r="A418" s="11" t="str">
        <f t="shared" si="7"/>
        <v>TSG Ketsch_wJD</v>
      </c>
      <c r="B418" s="11" t="s">
        <v>295</v>
      </c>
      <c r="C418" s="8" t="s">
        <v>7</v>
      </c>
      <c r="D418" t="s">
        <v>109</v>
      </c>
      <c r="E418" s="8" t="s">
        <v>44</v>
      </c>
      <c r="F418" s="8" t="s">
        <v>24</v>
      </c>
      <c r="G418" s="8" t="s">
        <v>26</v>
      </c>
      <c r="H418" s="8" t="s">
        <v>7</v>
      </c>
      <c r="I418" s="8" t="s">
        <v>970</v>
      </c>
      <c r="J418" s="9" t="s">
        <v>12</v>
      </c>
      <c r="K418" s="10" t="s">
        <v>971</v>
      </c>
      <c r="L418" s="8" t="s">
        <v>305</v>
      </c>
      <c r="M418" s="9" t="s">
        <v>12</v>
      </c>
      <c r="N418" s="10" t="s">
        <v>10</v>
      </c>
      <c r="O418" s="8" t="s">
        <v>972</v>
      </c>
      <c r="P418" s="8" t="s">
        <v>776</v>
      </c>
      <c r="Q418" s="8" t="s">
        <v>973</v>
      </c>
      <c r="R418" s="8" t="s">
        <v>309</v>
      </c>
    </row>
    <row r="419" spans="1:18" x14ac:dyDescent="0.3">
      <c r="A419" s="11" t="str">
        <f t="shared" si="7"/>
        <v>SC Sandhausen_wJD</v>
      </c>
      <c r="B419" s="11" t="s">
        <v>295</v>
      </c>
      <c r="C419" s="8" t="s">
        <v>10</v>
      </c>
      <c r="D419" t="s">
        <v>974</v>
      </c>
      <c r="E419" s="8" t="s">
        <v>28</v>
      </c>
      <c r="F419" s="8" t="s">
        <v>17</v>
      </c>
      <c r="G419" s="8" t="s">
        <v>26</v>
      </c>
      <c r="H419" s="8" t="s">
        <v>19</v>
      </c>
      <c r="I419" s="8" t="s">
        <v>128</v>
      </c>
      <c r="J419" s="9" t="s">
        <v>12</v>
      </c>
      <c r="K419" s="10" t="s">
        <v>900</v>
      </c>
      <c r="L419" s="8" t="s">
        <v>386</v>
      </c>
      <c r="M419" s="9" t="s">
        <v>12</v>
      </c>
      <c r="N419" s="10" t="s">
        <v>25</v>
      </c>
      <c r="O419" s="8" t="s">
        <v>425</v>
      </c>
      <c r="P419" s="8" t="s">
        <v>975</v>
      </c>
      <c r="Q419" s="8" t="s">
        <v>976</v>
      </c>
      <c r="R419" s="8" t="s">
        <v>309</v>
      </c>
    </row>
    <row r="420" spans="1:18" x14ac:dyDescent="0.3">
      <c r="A420" s="11" t="str">
        <f t="shared" si="7"/>
        <v>TSV Germania Malschenberg_wJD</v>
      </c>
      <c r="B420" s="11" t="s">
        <v>295</v>
      </c>
      <c r="C420" s="8" t="s">
        <v>19</v>
      </c>
      <c r="D420" t="s">
        <v>698</v>
      </c>
      <c r="E420" s="8" t="s">
        <v>44</v>
      </c>
      <c r="F420" s="8" t="s">
        <v>8</v>
      </c>
      <c r="G420" s="8" t="s">
        <v>26</v>
      </c>
      <c r="H420" s="8" t="s">
        <v>19</v>
      </c>
      <c r="I420" s="8" t="s">
        <v>378</v>
      </c>
      <c r="J420" s="9" t="s">
        <v>12</v>
      </c>
      <c r="K420" s="10" t="s">
        <v>567</v>
      </c>
      <c r="L420" s="8" t="s">
        <v>359</v>
      </c>
      <c r="M420" s="9" t="s">
        <v>12</v>
      </c>
      <c r="N420" s="10" t="s">
        <v>25</v>
      </c>
      <c r="O420" s="8" t="s">
        <v>977</v>
      </c>
      <c r="P420" s="8" t="s">
        <v>978</v>
      </c>
      <c r="Q420" s="8" t="s">
        <v>979</v>
      </c>
      <c r="R420" s="8" t="s">
        <v>309</v>
      </c>
    </row>
    <row r="421" spans="1:18" x14ac:dyDescent="0.3">
      <c r="A421" s="11" t="str">
        <f t="shared" si="7"/>
        <v>HSG TSG Weinheim/TV Oberflockenbach_wJD</v>
      </c>
      <c r="B421" s="11" t="s">
        <v>295</v>
      </c>
      <c r="C421" s="8" t="s">
        <v>15</v>
      </c>
      <c r="D421" t="s">
        <v>138</v>
      </c>
      <c r="E421" s="8" t="s">
        <v>44</v>
      </c>
      <c r="F421" s="8" t="s">
        <v>9</v>
      </c>
      <c r="G421" s="8" t="s">
        <v>19</v>
      </c>
      <c r="H421" s="8" t="s">
        <v>19</v>
      </c>
      <c r="I421" s="8" t="s">
        <v>122</v>
      </c>
      <c r="J421" s="9" t="s">
        <v>12</v>
      </c>
      <c r="K421" s="10" t="s">
        <v>980</v>
      </c>
      <c r="L421" s="8" t="s">
        <v>647</v>
      </c>
      <c r="M421" s="9" t="s">
        <v>12</v>
      </c>
      <c r="N421" s="10" t="s">
        <v>18</v>
      </c>
      <c r="O421" s="8" t="s">
        <v>648</v>
      </c>
      <c r="P421" s="8" t="s">
        <v>744</v>
      </c>
      <c r="Q421" s="8" t="s">
        <v>981</v>
      </c>
      <c r="R421" s="8" t="s">
        <v>309</v>
      </c>
    </row>
    <row r="422" spans="1:18" x14ac:dyDescent="0.3">
      <c r="A422" s="11" t="str">
        <f t="shared" si="7"/>
        <v>SG Horan_wJD</v>
      </c>
      <c r="B422" s="11" t="s">
        <v>295</v>
      </c>
      <c r="C422" s="8" t="s">
        <v>14</v>
      </c>
      <c r="D422" t="s">
        <v>770</v>
      </c>
      <c r="E422" s="8" t="s">
        <v>28</v>
      </c>
      <c r="F422" s="8" t="s">
        <v>25</v>
      </c>
      <c r="G422" s="8" t="s">
        <v>7</v>
      </c>
      <c r="H422" s="8" t="s">
        <v>9</v>
      </c>
      <c r="I422" s="8" t="s">
        <v>594</v>
      </c>
      <c r="J422" s="9" t="s">
        <v>12</v>
      </c>
      <c r="K422" s="10" t="s">
        <v>982</v>
      </c>
      <c r="L422" s="8" t="s">
        <v>44</v>
      </c>
      <c r="M422" s="9" t="s">
        <v>12</v>
      </c>
      <c r="N422" s="10" t="s">
        <v>13</v>
      </c>
      <c r="O422" s="8" t="s">
        <v>711</v>
      </c>
      <c r="P422" s="8" t="s">
        <v>983</v>
      </c>
      <c r="Q422" s="8" t="s">
        <v>984</v>
      </c>
      <c r="R422" s="8" t="s">
        <v>309</v>
      </c>
    </row>
    <row r="423" spans="1:18" x14ac:dyDescent="0.3">
      <c r="A423" s="11" t="str">
        <f t="shared" si="7"/>
        <v>JSG Ilvesheim/Ladenburg_wJD</v>
      </c>
      <c r="B423" s="11" t="s">
        <v>295</v>
      </c>
      <c r="C423" s="8" t="s">
        <v>25</v>
      </c>
      <c r="D423" t="s">
        <v>520</v>
      </c>
      <c r="E423" s="8" t="s">
        <v>28</v>
      </c>
      <c r="F423" s="8" t="s">
        <v>14</v>
      </c>
      <c r="G423" s="8" t="s">
        <v>7</v>
      </c>
      <c r="H423" s="8" t="s">
        <v>23</v>
      </c>
      <c r="I423" s="8" t="s">
        <v>141</v>
      </c>
      <c r="J423" s="9" t="s">
        <v>12</v>
      </c>
      <c r="K423" s="10" t="s">
        <v>128</v>
      </c>
      <c r="L423" s="8" t="s">
        <v>17</v>
      </c>
      <c r="M423" s="9" t="s">
        <v>12</v>
      </c>
      <c r="N423" s="10" t="s">
        <v>647</v>
      </c>
      <c r="O423" s="8" t="s">
        <v>985</v>
      </c>
      <c r="P423" s="8" t="s">
        <v>986</v>
      </c>
      <c r="Q423" s="8" t="s">
        <v>987</v>
      </c>
      <c r="R423" s="8" t="s">
        <v>309</v>
      </c>
    </row>
    <row r="424" spans="1:18" x14ac:dyDescent="0.3">
      <c r="A424" s="11" t="str">
        <f t="shared" si="7"/>
        <v>MSG Leutershausen/Heddesheim/Saase_wJD</v>
      </c>
      <c r="B424" s="11" t="s">
        <v>295</v>
      </c>
      <c r="C424" s="8" t="s">
        <v>9</v>
      </c>
      <c r="D424" t="s">
        <v>923</v>
      </c>
      <c r="E424" s="8" t="s">
        <v>44</v>
      </c>
      <c r="F424" s="8" t="s">
        <v>19</v>
      </c>
      <c r="G424" s="8" t="s">
        <v>10</v>
      </c>
      <c r="H424" s="8" t="s">
        <v>23</v>
      </c>
      <c r="I424" s="8" t="s">
        <v>854</v>
      </c>
      <c r="J424" s="9" t="s">
        <v>12</v>
      </c>
      <c r="K424" s="10" t="s">
        <v>825</v>
      </c>
      <c r="L424" s="8" t="s">
        <v>23</v>
      </c>
      <c r="M424" s="9" t="s">
        <v>12</v>
      </c>
      <c r="N424" s="10" t="s">
        <v>312</v>
      </c>
      <c r="O424" s="8" t="s">
        <v>988</v>
      </c>
      <c r="P424" s="8" t="s">
        <v>989</v>
      </c>
      <c r="Q424" s="8" t="s">
        <v>990</v>
      </c>
      <c r="R424" s="8" t="s">
        <v>309</v>
      </c>
    </row>
    <row r="425" spans="1:18" x14ac:dyDescent="0.3">
      <c r="A425" s="11" t="str">
        <f t="shared" si="7"/>
        <v>SG Nußloch_wJD</v>
      </c>
      <c r="B425" s="11" t="s">
        <v>295</v>
      </c>
      <c r="C425" s="8" t="s">
        <v>23</v>
      </c>
      <c r="D425" t="s">
        <v>33</v>
      </c>
      <c r="E425" s="8" t="s">
        <v>44</v>
      </c>
      <c r="F425" s="8" t="s">
        <v>19</v>
      </c>
      <c r="G425" s="8" t="s">
        <v>7</v>
      </c>
      <c r="H425" s="8" t="s">
        <v>18</v>
      </c>
      <c r="I425" s="8" t="s">
        <v>991</v>
      </c>
      <c r="J425" s="9" t="s">
        <v>12</v>
      </c>
      <c r="K425" s="10" t="s">
        <v>460</v>
      </c>
      <c r="L425" s="8" t="s">
        <v>9</v>
      </c>
      <c r="M425" s="9" t="s">
        <v>12</v>
      </c>
      <c r="N425" s="10" t="s">
        <v>447</v>
      </c>
      <c r="O425" s="8" t="s">
        <v>992</v>
      </c>
      <c r="P425" s="8" t="s">
        <v>993</v>
      </c>
      <c r="Q425" s="8" t="s">
        <v>994</v>
      </c>
      <c r="R425" s="8" t="s">
        <v>309</v>
      </c>
    </row>
    <row r="426" spans="1:18" x14ac:dyDescent="0.3">
      <c r="A426" s="11" t="str">
        <f t="shared" si="7"/>
        <v>TV Brühl_wJD</v>
      </c>
      <c r="B426" s="11" t="s">
        <v>295</v>
      </c>
      <c r="C426" s="8" t="s">
        <v>18</v>
      </c>
      <c r="D426" t="s">
        <v>879</v>
      </c>
      <c r="E426" s="8" t="s">
        <v>13</v>
      </c>
      <c r="F426" s="8" t="s">
        <v>26</v>
      </c>
      <c r="G426" s="8" t="s">
        <v>26</v>
      </c>
      <c r="H426" s="8" t="s">
        <v>13</v>
      </c>
      <c r="I426" s="8" t="s">
        <v>84</v>
      </c>
      <c r="J426" s="9" t="s">
        <v>12</v>
      </c>
      <c r="K426" s="10" t="s">
        <v>876</v>
      </c>
      <c r="L426" s="8" t="s">
        <v>26</v>
      </c>
      <c r="M426" s="9" t="s">
        <v>12</v>
      </c>
      <c r="N426" s="10" t="s">
        <v>995</v>
      </c>
      <c r="O426" s="8" t="s">
        <v>360</v>
      </c>
      <c r="P426" s="8" t="s">
        <v>996</v>
      </c>
      <c r="Q426" s="8" t="s">
        <v>997</v>
      </c>
      <c r="R426" s="8" t="s">
        <v>309</v>
      </c>
    </row>
    <row r="427" spans="1:18" x14ac:dyDescent="0.3">
      <c r="A427" s="11" t="str">
        <f t="shared" si="7"/>
        <v>_</v>
      </c>
    </row>
    <row r="428" spans="1:18" ht="15.6" x14ac:dyDescent="0.35">
      <c r="A428" s="11" t="str">
        <f t="shared" si="7"/>
        <v>_</v>
      </c>
      <c r="C428" s="1" t="s">
        <v>998</v>
      </c>
    </row>
    <row r="429" spans="1:18" x14ac:dyDescent="0.3">
      <c r="A429" s="11" t="str">
        <f t="shared" si="7"/>
        <v>_</v>
      </c>
      <c r="E429" s="6" t="s">
        <v>1</v>
      </c>
      <c r="F429" s="6" t="s">
        <v>2</v>
      </c>
      <c r="G429" s="6" t="s">
        <v>3</v>
      </c>
      <c r="H429" s="6" t="s">
        <v>4</v>
      </c>
      <c r="J429" s="7" t="s">
        <v>5</v>
      </c>
      <c r="M429" s="7" t="s">
        <v>6</v>
      </c>
      <c r="O429" s="6" t="s">
        <v>299</v>
      </c>
      <c r="P429" s="6" t="s">
        <v>300</v>
      </c>
      <c r="Q429" s="6" t="s">
        <v>301</v>
      </c>
      <c r="R429" s="6" t="s">
        <v>302</v>
      </c>
    </row>
    <row r="430" spans="1:18" x14ac:dyDescent="0.3">
      <c r="A430" s="11" t="str">
        <f t="shared" si="7"/>
        <v>HC Mannheim-Vogelstang_wJD</v>
      </c>
      <c r="B430" s="11" t="s">
        <v>296</v>
      </c>
      <c r="C430" s="8" t="s">
        <v>7</v>
      </c>
      <c r="D430" t="s">
        <v>492</v>
      </c>
      <c r="E430" s="8" t="s">
        <v>24</v>
      </c>
      <c r="F430" s="8" t="s">
        <v>24</v>
      </c>
      <c r="G430" s="8" t="s">
        <v>26</v>
      </c>
      <c r="H430" s="8" t="s">
        <v>26</v>
      </c>
      <c r="I430" s="8" t="s">
        <v>635</v>
      </c>
      <c r="J430" s="9" t="s">
        <v>12</v>
      </c>
      <c r="K430" s="10" t="s">
        <v>999</v>
      </c>
      <c r="L430" s="8" t="s">
        <v>305</v>
      </c>
      <c r="M430" s="9" t="s">
        <v>12</v>
      </c>
      <c r="N430" s="10" t="s">
        <v>26</v>
      </c>
      <c r="O430" s="8" t="s">
        <v>306</v>
      </c>
      <c r="P430" s="8" t="s">
        <v>1000</v>
      </c>
      <c r="Q430" s="8" t="s">
        <v>1001</v>
      </c>
      <c r="R430" s="8" t="s">
        <v>309</v>
      </c>
    </row>
    <row r="431" spans="1:18" x14ac:dyDescent="0.3">
      <c r="A431" s="11" t="str">
        <f t="shared" si="7"/>
        <v>TSG Ketsch 2_wJD</v>
      </c>
      <c r="B431" s="11" t="s">
        <v>296</v>
      </c>
      <c r="C431" s="8" t="s">
        <v>10</v>
      </c>
      <c r="D431" t="s">
        <v>131</v>
      </c>
      <c r="E431" s="8" t="s">
        <v>28</v>
      </c>
      <c r="F431" s="8" t="s">
        <v>44</v>
      </c>
      <c r="G431" s="8" t="s">
        <v>26</v>
      </c>
      <c r="H431" s="8" t="s">
        <v>7</v>
      </c>
      <c r="I431" s="8" t="s">
        <v>814</v>
      </c>
      <c r="J431" s="9" t="s">
        <v>12</v>
      </c>
      <c r="K431" s="10" t="s">
        <v>264</v>
      </c>
      <c r="L431" s="8" t="s">
        <v>419</v>
      </c>
      <c r="M431" s="9" t="s">
        <v>12</v>
      </c>
      <c r="N431" s="10" t="s">
        <v>10</v>
      </c>
      <c r="O431" s="8" t="s">
        <v>420</v>
      </c>
      <c r="P431" s="8" t="s">
        <v>1002</v>
      </c>
      <c r="Q431" s="8" t="s">
        <v>819</v>
      </c>
      <c r="R431" s="8" t="s">
        <v>309</v>
      </c>
    </row>
    <row r="432" spans="1:18" x14ac:dyDescent="0.3">
      <c r="A432" s="11" t="str">
        <f t="shared" si="7"/>
        <v>HSG Bergstraße_wJD</v>
      </c>
      <c r="B432" s="11" t="s">
        <v>296</v>
      </c>
      <c r="C432" s="8" t="s">
        <v>19</v>
      </c>
      <c r="D432" t="s">
        <v>104</v>
      </c>
      <c r="E432" s="8" t="s">
        <v>44</v>
      </c>
      <c r="F432" s="8" t="s">
        <v>23</v>
      </c>
      <c r="G432" s="8" t="s">
        <v>7</v>
      </c>
      <c r="H432" s="8" t="s">
        <v>15</v>
      </c>
      <c r="I432" s="8" t="s">
        <v>86</v>
      </c>
      <c r="J432" s="9" t="s">
        <v>12</v>
      </c>
      <c r="K432" s="10" t="s">
        <v>817</v>
      </c>
      <c r="L432" s="8" t="s">
        <v>647</v>
      </c>
      <c r="M432" s="9" t="s">
        <v>12</v>
      </c>
      <c r="N432" s="10" t="s">
        <v>18</v>
      </c>
      <c r="O432" s="8" t="s">
        <v>648</v>
      </c>
      <c r="P432" s="8" t="s">
        <v>1003</v>
      </c>
      <c r="Q432" s="8" t="s">
        <v>1004</v>
      </c>
      <c r="R432" s="8" t="s">
        <v>309</v>
      </c>
    </row>
    <row r="433" spans="1:18" x14ac:dyDescent="0.3">
      <c r="A433" s="11" t="str">
        <f t="shared" si="7"/>
        <v>TSG Eintracht Plankstadt_wJD</v>
      </c>
      <c r="B433" s="11" t="s">
        <v>296</v>
      </c>
      <c r="C433" s="8" t="s">
        <v>15</v>
      </c>
      <c r="D433" t="s">
        <v>51</v>
      </c>
      <c r="E433" s="8" t="s">
        <v>28</v>
      </c>
      <c r="F433" s="8" t="s">
        <v>23</v>
      </c>
      <c r="G433" s="8" t="s">
        <v>26</v>
      </c>
      <c r="H433" s="8" t="s">
        <v>25</v>
      </c>
      <c r="I433" s="8" t="s">
        <v>41</v>
      </c>
      <c r="J433" s="9" t="s">
        <v>12</v>
      </c>
      <c r="K433" s="10" t="s">
        <v>87</v>
      </c>
      <c r="L433" s="8" t="s">
        <v>32</v>
      </c>
      <c r="M433" s="9" t="s">
        <v>12</v>
      </c>
      <c r="N433" s="10" t="s">
        <v>24</v>
      </c>
      <c r="O433" s="8" t="s">
        <v>432</v>
      </c>
      <c r="P433" s="8" t="s">
        <v>741</v>
      </c>
      <c r="Q433" s="8" t="s">
        <v>1005</v>
      </c>
      <c r="R433" s="8" t="s">
        <v>309</v>
      </c>
    </row>
    <row r="434" spans="1:18" x14ac:dyDescent="0.3">
      <c r="A434" s="11" t="str">
        <f t="shared" si="7"/>
        <v>TSV Birkenau_wJD</v>
      </c>
      <c r="B434" s="11" t="s">
        <v>296</v>
      </c>
      <c r="C434" s="8" t="s">
        <v>14</v>
      </c>
      <c r="D434" t="s">
        <v>101</v>
      </c>
      <c r="E434" s="8" t="s">
        <v>44</v>
      </c>
      <c r="F434" s="8" t="s">
        <v>25</v>
      </c>
      <c r="G434" s="8" t="s">
        <v>10</v>
      </c>
      <c r="H434" s="8" t="s">
        <v>14</v>
      </c>
      <c r="I434" s="8" t="s">
        <v>148</v>
      </c>
      <c r="J434" s="9" t="s">
        <v>12</v>
      </c>
      <c r="K434" s="10" t="s">
        <v>149</v>
      </c>
      <c r="L434" s="8" t="s">
        <v>28</v>
      </c>
      <c r="M434" s="9" t="s">
        <v>12</v>
      </c>
      <c r="N434" s="10" t="s">
        <v>24</v>
      </c>
      <c r="O434" s="8" t="s">
        <v>767</v>
      </c>
      <c r="P434" s="8" t="s">
        <v>878</v>
      </c>
      <c r="Q434" s="8" t="s">
        <v>888</v>
      </c>
      <c r="R434" s="8" t="s">
        <v>309</v>
      </c>
    </row>
    <row r="435" spans="1:18" x14ac:dyDescent="0.3">
      <c r="A435" s="11" t="str">
        <f t="shared" si="7"/>
        <v>SG Edingen/Friedrichsfeld/Wieblingen_wJD</v>
      </c>
      <c r="B435" s="11" t="s">
        <v>296</v>
      </c>
      <c r="C435" s="8" t="s">
        <v>25</v>
      </c>
      <c r="D435" t="s">
        <v>887</v>
      </c>
      <c r="E435" s="8" t="s">
        <v>32</v>
      </c>
      <c r="F435" s="8" t="s">
        <v>14</v>
      </c>
      <c r="G435" s="8" t="s">
        <v>19</v>
      </c>
      <c r="H435" s="8" t="s">
        <v>23</v>
      </c>
      <c r="I435" s="8" t="s">
        <v>122</v>
      </c>
      <c r="J435" s="9" t="s">
        <v>12</v>
      </c>
      <c r="K435" s="10" t="s">
        <v>535</v>
      </c>
      <c r="L435" s="8" t="s">
        <v>44</v>
      </c>
      <c r="M435" s="9" t="s">
        <v>12</v>
      </c>
      <c r="N435" s="10" t="s">
        <v>447</v>
      </c>
      <c r="O435" s="8" t="s">
        <v>1006</v>
      </c>
      <c r="P435" s="8" t="s">
        <v>1007</v>
      </c>
      <c r="Q435" s="8" t="s">
        <v>1008</v>
      </c>
      <c r="R435" s="8" t="s">
        <v>309</v>
      </c>
    </row>
    <row r="436" spans="1:18" x14ac:dyDescent="0.3">
      <c r="A436" s="11" t="str">
        <f t="shared" si="7"/>
        <v>TSV Amicitia 06/09 Viernheim_wJD</v>
      </c>
      <c r="B436" s="11" t="s">
        <v>296</v>
      </c>
      <c r="C436" s="8" t="s">
        <v>9</v>
      </c>
      <c r="D436" t="s">
        <v>347</v>
      </c>
      <c r="E436" s="8" t="s">
        <v>28</v>
      </c>
      <c r="F436" s="8" t="s">
        <v>14</v>
      </c>
      <c r="G436" s="8" t="s">
        <v>7</v>
      </c>
      <c r="H436" s="8" t="s">
        <v>23</v>
      </c>
      <c r="I436" s="8" t="s">
        <v>125</v>
      </c>
      <c r="J436" s="9" t="s">
        <v>12</v>
      </c>
      <c r="K436" s="10" t="s">
        <v>817</v>
      </c>
      <c r="L436" s="8" t="s">
        <v>17</v>
      </c>
      <c r="M436" s="9" t="s">
        <v>12</v>
      </c>
      <c r="N436" s="10" t="s">
        <v>647</v>
      </c>
      <c r="O436" s="8" t="s">
        <v>985</v>
      </c>
      <c r="P436" s="8" t="s">
        <v>844</v>
      </c>
      <c r="Q436" s="8" t="s">
        <v>1009</v>
      </c>
      <c r="R436" s="8" t="s">
        <v>309</v>
      </c>
    </row>
    <row r="437" spans="1:18" x14ac:dyDescent="0.3">
      <c r="A437" s="11" t="str">
        <f t="shared" si="7"/>
        <v>TSV Handschuhsheim Frauen_wJD</v>
      </c>
      <c r="B437" s="11" t="s">
        <v>296</v>
      </c>
      <c r="C437" s="8" t="s">
        <v>23</v>
      </c>
      <c r="D437" t="s">
        <v>911</v>
      </c>
      <c r="E437" s="8" t="s">
        <v>13</v>
      </c>
      <c r="F437" s="8" t="s">
        <v>7</v>
      </c>
      <c r="G437" s="8" t="s">
        <v>7</v>
      </c>
      <c r="H437" s="8" t="s">
        <v>44</v>
      </c>
      <c r="I437" s="8" t="s">
        <v>264</v>
      </c>
      <c r="J437" s="9" t="s">
        <v>12</v>
      </c>
      <c r="K437" s="10" t="s">
        <v>354</v>
      </c>
      <c r="L437" s="8" t="s">
        <v>19</v>
      </c>
      <c r="M437" s="9" t="s">
        <v>12</v>
      </c>
      <c r="N437" s="10" t="s">
        <v>1010</v>
      </c>
      <c r="O437" s="8" t="s">
        <v>675</v>
      </c>
      <c r="P437" s="8" t="s">
        <v>1011</v>
      </c>
      <c r="Q437" s="8" t="s">
        <v>1012</v>
      </c>
      <c r="R437" s="8" t="s">
        <v>309</v>
      </c>
    </row>
    <row r="438" spans="1:18" x14ac:dyDescent="0.3">
      <c r="A438" s="11" t="str">
        <f t="shared" si="7"/>
        <v>MSG Leutershausen/Heddesheim/Saase 2_wJD</v>
      </c>
      <c r="B438" s="11" t="s">
        <v>296</v>
      </c>
      <c r="C438" s="8" t="s">
        <v>18</v>
      </c>
      <c r="D438" t="s">
        <v>1013</v>
      </c>
      <c r="E438" s="8" t="s">
        <v>13</v>
      </c>
      <c r="F438" s="8" t="s">
        <v>7</v>
      </c>
      <c r="G438" s="8" t="s">
        <v>26</v>
      </c>
      <c r="H438" s="8" t="s">
        <v>28</v>
      </c>
      <c r="I438" s="8" t="s">
        <v>846</v>
      </c>
      <c r="J438" s="9" t="s">
        <v>12</v>
      </c>
      <c r="K438" s="10" t="s">
        <v>369</v>
      </c>
      <c r="L438" s="8" t="s">
        <v>10</v>
      </c>
      <c r="M438" s="9" t="s">
        <v>12</v>
      </c>
      <c r="N438" s="10" t="s">
        <v>668</v>
      </c>
      <c r="O438" s="8" t="s">
        <v>725</v>
      </c>
      <c r="P438" s="8" t="s">
        <v>1014</v>
      </c>
      <c r="Q438" s="8" t="s">
        <v>1015</v>
      </c>
      <c r="R438" s="8" t="s">
        <v>309</v>
      </c>
    </row>
    <row r="439" spans="1:18" x14ac:dyDescent="0.3">
      <c r="A439" s="11" t="str">
        <f t="shared" si="7"/>
        <v>_</v>
      </c>
    </row>
    <row r="440" spans="1:18" ht="15.6" x14ac:dyDescent="0.35">
      <c r="A440" s="11" t="str">
        <f t="shared" si="7"/>
        <v>_</v>
      </c>
      <c r="C440" s="1" t="s">
        <v>1016</v>
      </c>
    </row>
    <row r="441" spans="1:18" x14ac:dyDescent="0.3">
      <c r="A441" s="11" t="str">
        <f t="shared" si="7"/>
        <v>_</v>
      </c>
      <c r="E441" s="6" t="s">
        <v>1</v>
      </c>
      <c r="F441" s="6" t="s">
        <v>2</v>
      </c>
      <c r="G441" s="6" t="s">
        <v>3</v>
      </c>
      <c r="H441" s="6" t="s">
        <v>4</v>
      </c>
      <c r="J441" s="7" t="s">
        <v>5</v>
      </c>
      <c r="M441" s="7" t="s">
        <v>6</v>
      </c>
      <c r="O441" s="6" t="s">
        <v>299</v>
      </c>
      <c r="P441" s="6" t="s">
        <v>300</v>
      </c>
      <c r="Q441" s="6" t="s">
        <v>301</v>
      </c>
      <c r="R441" s="6" t="s">
        <v>302</v>
      </c>
    </row>
    <row r="442" spans="1:18" x14ac:dyDescent="0.3">
      <c r="A442" s="11" t="str">
        <f t="shared" si="7"/>
        <v>TV Bammental_wJD</v>
      </c>
      <c r="B442" s="11" t="s">
        <v>296</v>
      </c>
      <c r="C442" s="8" t="s">
        <v>7</v>
      </c>
      <c r="D442" t="s">
        <v>99</v>
      </c>
      <c r="E442" s="8" t="s">
        <v>44</v>
      </c>
      <c r="F442" s="8" t="s">
        <v>24</v>
      </c>
      <c r="G442" s="8" t="s">
        <v>26</v>
      </c>
      <c r="H442" s="8" t="s">
        <v>7</v>
      </c>
      <c r="I442" s="8" t="s">
        <v>223</v>
      </c>
      <c r="J442" s="9" t="s">
        <v>12</v>
      </c>
      <c r="K442" s="10" t="s">
        <v>594</v>
      </c>
      <c r="L442" s="8" t="s">
        <v>305</v>
      </c>
      <c r="M442" s="9" t="s">
        <v>12</v>
      </c>
      <c r="N442" s="10" t="s">
        <v>10</v>
      </c>
      <c r="O442" s="8" t="s">
        <v>972</v>
      </c>
      <c r="P442" s="8" t="s">
        <v>1017</v>
      </c>
      <c r="Q442" s="8" t="s">
        <v>1018</v>
      </c>
      <c r="R442" s="8" t="s">
        <v>309</v>
      </c>
    </row>
    <row r="443" spans="1:18" x14ac:dyDescent="0.3">
      <c r="A443" s="11" t="str">
        <f t="shared" si="7"/>
        <v>TSV Germania Malschenberg 2_wJD</v>
      </c>
      <c r="B443" s="11" t="s">
        <v>296</v>
      </c>
      <c r="C443" s="8" t="s">
        <v>10</v>
      </c>
      <c r="D443" t="s">
        <v>1019</v>
      </c>
      <c r="E443" s="8" t="s">
        <v>24</v>
      </c>
      <c r="F443" s="8" t="s">
        <v>17</v>
      </c>
      <c r="G443" s="8" t="s">
        <v>26</v>
      </c>
      <c r="H443" s="8" t="s">
        <v>7</v>
      </c>
      <c r="I443" s="8" t="s">
        <v>624</v>
      </c>
      <c r="J443" s="9" t="s">
        <v>12</v>
      </c>
      <c r="K443" s="10" t="s">
        <v>62</v>
      </c>
      <c r="L443" s="8" t="s">
        <v>386</v>
      </c>
      <c r="M443" s="9" t="s">
        <v>12</v>
      </c>
      <c r="N443" s="10" t="s">
        <v>10</v>
      </c>
      <c r="O443" s="8" t="s">
        <v>502</v>
      </c>
      <c r="P443" s="8" t="s">
        <v>1020</v>
      </c>
      <c r="Q443" s="8" t="s">
        <v>1021</v>
      </c>
      <c r="R443" s="8" t="s">
        <v>309</v>
      </c>
    </row>
    <row r="444" spans="1:18" x14ac:dyDescent="0.3">
      <c r="A444" s="11" t="str">
        <f t="shared" si="7"/>
        <v>HG Oftersheim/Schwetzingen_wJD</v>
      </c>
      <c r="B444" s="11" t="s">
        <v>296</v>
      </c>
      <c r="C444" s="8" t="s">
        <v>19</v>
      </c>
      <c r="D444" t="s">
        <v>21</v>
      </c>
      <c r="E444" s="8" t="s">
        <v>44</v>
      </c>
      <c r="F444" s="8" t="s">
        <v>18</v>
      </c>
      <c r="G444" s="8" t="s">
        <v>7</v>
      </c>
      <c r="H444" s="8" t="s">
        <v>19</v>
      </c>
      <c r="I444" s="8" t="s">
        <v>1022</v>
      </c>
      <c r="J444" s="9" t="s">
        <v>12</v>
      </c>
      <c r="K444" s="10" t="s">
        <v>118</v>
      </c>
      <c r="L444" s="8" t="s">
        <v>447</v>
      </c>
      <c r="M444" s="9" t="s">
        <v>12</v>
      </c>
      <c r="N444" s="10" t="s">
        <v>9</v>
      </c>
      <c r="O444" s="8" t="s">
        <v>1003</v>
      </c>
      <c r="P444" s="8" t="s">
        <v>972</v>
      </c>
      <c r="Q444" s="8" t="s">
        <v>1023</v>
      </c>
      <c r="R444" s="8" t="s">
        <v>309</v>
      </c>
    </row>
    <row r="445" spans="1:18" x14ac:dyDescent="0.3">
      <c r="A445" s="11" t="str">
        <f t="shared" si="7"/>
        <v>SG Schwarzbachtal_wJD</v>
      </c>
      <c r="B445" s="11" t="s">
        <v>296</v>
      </c>
      <c r="C445" s="8" t="s">
        <v>15</v>
      </c>
      <c r="D445" t="s">
        <v>551</v>
      </c>
      <c r="E445" s="8" t="s">
        <v>13</v>
      </c>
      <c r="F445" s="8" t="s">
        <v>8</v>
      </c>
      <c r="G445" s="8" t="s">
        <v>7</v>
      </c>
      <c r="H445" s="8" t="s">
        <v>15</v>
      </c>
      <c r="I445" s="8" t="s">
        <v>73</v>
      </c>
      <c r="J445" s="9" t="s">
        <v>12</v>
      </c>
      <c r="K445" s="10" t="s">
        <v>141</v>
      </c>
      <c r="L445" s="8" t="s">
        <v>408</v>
      </c>
      <c r="M445" s="9" t="s">
        <v>12</v>
      </c>
      <c r="N445" s="10" t="s">
        <v>18</v>
      </c>
      <c r="O445" s="8" t="s">
        <v>317</v>
      </c>
      <c r="P445" s="8" t="s">
        <v>1024</v>
      </c>
      <c r="Q445" s="8" t="s">
        <v>1021</v>
      </c>
      <c r="R445" s="8" t="s">
        <v>309</v>
      </c>
    </row>
    <row r="446" spans="1:18" x14ac:dyDescent="0.3">
      <c r="A446" s="11" t="str">
        <f t="shared" si="7"/>
        <v>TV Sinsheim_wJD</v>
      </c>
      <c r="B446" s="11" t="s">
        <v>296</v>
      </c>
      <c r="C446" s="8" t="s">
        <v>14</v>
      </c>
      <c r="D446" t="s">
        <v>106</v>
      </c>
      <c r="E446" s="8" t="s">
        <v>44</v>
      </c>
      <c r="F446" s="8" t="s">
        <v>9</v>
      </c>
      <c r="G446" s="8" t="s">
        <v>26</v>
      </c>
      <c r="H446" s="8" t="s">
        <v>25</v>
      </c>
      <c r="I446" s="8" t="s">
        <v>572</v>
      </c>
      <c r="J446" s="9" t="s">
        <v>12</v>
      </c>
      <c r="K446" s="10" t="s">
        <v>113</v>
      </c>
      <c r="L446" s="8" t="s">
        <v>28</v>
      </c>
      <c r="M446" s="9" t="s">
        <v>12</v>
      </c>
      <c r="N446" s="10" t="s">
        <v>24</v>
      </c>
      <c r="O446" s="8" t="s">
        <v>767</v>
      </c>
      <c r="P446" s="8" t="s">
        <v>1025</v>
      </c>
      <c r="Q446" s="8" t="s">
        <v>1026</v>
      </c>
      <c r="R446" s="8" t="s">
        <v>309</v>
      </c>
    </row>
    <row r="447" spans="1:18" x14ac:dyDescent="0.3">
      <c r="A447" s="11" t="str">
        <f t="shared" si="7"/>
        <v>TSG Wiesloch_wJD</v>
      </c>
      <c r="B447" s="11" t="s">
        <v>296</v>
      </c>
      <c r="C447" s="8" t="s">
        <v>25</v>
      </c>
      <c r="D447" t="s">
        <v>548</v>
      </c>
      <c r="E447" s="8" t="s">
        <v>13</v>
      </c>
      <c r="F447" s="8" t="s">
        <v>25</v>
      </c>
      <c r="G447" s="8" t="s">
        <v>26</v>
      </c>
      <c r="H447" s="8" t="s">
        <v>18</v>
      </c>
      <c r="I447" s="8" t="s">
        <v>1027</v>
      </c>
      <c r="J447" s="9" t="s">
        <v>12</v>
      </c>
      <c r="K447" s="10" t="s">
        <v>41</v>
      </c>
      <c r="L447" s="8" t="s">
        <v>24</v>
      </c>
      <c r="M447" s="9" t="s">
        <v>12</v>
      </c>
      <c r="N447" s="10" t="s">
        <v>312</v>
      </c>
      <c r="O447" s="8" t="s">
        <v>1028</v>
      </c>
      <c r="P447" s="8" t="s">
        <v>611</v>
      </c>
      <c r="Q447" s="8" t="s">
        <v>1029</v>
      </c>
      <c r="R447" s="8" t="s">
        <v>309</v>
      </c>
    </row>
    <row r="448" spans="1:18" x14ac:dyDescent="0.3">
      <c r="A448" s="11" t="str">
        <f t="shared" si="7"/>
        <v>SG Walldorf Astoria 1902 Frauen_wJD</v>
      </c>
      <c r="B448" s="11" t="s">
        <v>296</v>
      </c>
      <c r="C448" s="8" t="s">
        <v>9</v>
      </c>
      <c r="D448" t="s">
        <v>964</v>
      </c>
      <c r="E448" s="8" t="s">
        <v>44</v>
      </c>
      <c r="F448" s="8" t="s">
        <v>10</v>
      </c>
      <c r="G448" s="8" t="s">
        <v>26</v>
      </c>
      <c r="H448" s="8" t="s">
        <v>17</v>
      </c>
      <c r="I448" s="8" t="s">
        <v>841</v>
      </c>
      <c r="J448" s="9" t="s">
        <v>12</v>
      </c>
      <c r="K448" s="10" t="s">
        <v>245</v>
      </c>
      <c r="L448" s="8" t="s">
        <v>15</v>
      </c>
      <c r="M448" s="9" t="s">
        <v>12</v>
      </c>
      <c r="N448" s="10" t="s">
        <v>386</v>
      </c>
      <c r="O448" s="8" t="s">
        <v>429</v>
      </c>
      <c r="P448" s="8" t="s">
        <v>1030</v>
      </c>
      <c r="Q448" s="8" t="s">
        <v>1031</v>
      </c>
      <c r="R448" s="8" t="s">
        <v>309</v>
      </c>
    </row>
    <row r="449" spans="1:18" x14ac:dyDescent="0.3">
      <c r="A449" s="11" t="str">
        <f t="shared" si="7"/>
        <v>JSG Rot-Malsch_wJD</v>
      </c>
      <c r="B449" s="11" t="s">
        <v>296</v>
      </c>
      <c r="C449" s="8" t="s">
        <v>23</v>
      </c>
      <c r="D449" t="s">
        <v>63</v>
      </c>
      <c r="E449" s="8" t="s">
        <v>28</v>
      </c>
      <c r="F449" s="8" t="s">
        <v>10</v>
      </c>
      <c r="G449" s="8" t="s">
        <v>26</v>
      </c>
      <c r="H449" s="8" t="s">
        <v>24</v>
      </c>
      <c r="I449" s="8" t="s">
        <v>125</v>
      </c>
      <c r="J449" s="9" t="s">
        <v>12</v>
      </c>
      <c r="K449" s="10" t="s">
        <v>535</v>
      </c>
      <c r="L449" s="8" t="s">
        <v>15</v>
      </c>
      <c r="M449" s="9" t="s">
        <v>12</v>
      </c>
      <c r="N449" s="10" t="s">
        <v>305</v>
      </c>
      <c r="O449" s="8" t="s">
        <v>456</v>
      </c>
      <c r="P449" s="8" t="s">
        <v>1032</v>
      </c>
      <c r="Q449" s="8" t="s">
        <v>1009</v>
      </c>
      <c r="R449" s="8" t="s">
        <v>309</v>
      </c>
    </row>
    <row r="450" spans="1:18" x14ac:dyDescent="0.3">
      <c r="A450" s="11" t="str">
        <f t="shared" si="7"/>
        <v>JSG St. Leon/Reilingen_wJD</v>
      </c>
      <c r="B450" s="11" t="s">
        <v>296</v>
      </c>
      <c r="C450" s="8" t="s">
        <v>18</v>
      </c>
      <c r="D450" t="s">
        <v>829</v>
      </c>
      <c r="E450" s="8" t="s">
        <v>32</v>
      </c>
      <c r="F450" s="8" t="s">
        <v>10</v>
      </c>
      <c r="G450" s="8" t="s">
        <v>26</v>
      </c>
      <c r="H450" s="8" t="s">
        <v>28</v>
      </c>
      <c r="I450" s="8" t="s">
        <v>1033</v>
      </c>
      <c r="J450" s="9" t="s">
        <v>12</v>
      </c>
      <c r="K450" s="10" t="s">
        <v>83</v>
      </c>
      <c r="L450" s="8" t="s">
        <v>15</v>
      </c>
      <c r="M450" s="9" t="s">
        <v>12</v>
      </c>
      <c r="N450" s="10" t="s">
        <v>668</v>
      </c>
      <c r="O450" s="8" t="s">
        <v>409</v>
      </c>
      <c r="P450" s="8" t="s">
        <v>1034</v>
      </c>
      <c r="Q450" s="8" t="s">
        <v>1035</v>
      </c>
      <c r="R450" s="8" t="s">
        <v>309</v>
      </c>
    </row>
    <row r="451" spans="1:18" x14ac:dyDescent="0.3">
      <c r="A451" s="11" t="str">
        <f t="shared" si="7"/>
        <v>_</v>
      </c>
    </row>
    <row r="452" spans="1:18" ht="15.6" x14ac:dyDescent="0.35">
      <c r="C452" s="1" t="s">
        <v>1036</v>
      </c>
    </row>
    <row r="453" spans="1:18" x14ac:dyDescent="0.3">
      <c r="E453" s="6" t="s">
        <v>1</v>
      </c>
      <c r="F453" s="6" t="s">
        <v>2</v>
      </c>
      <c r="G453" s="6" t="s">
        <v>3</v>
      </c>
      <c r="H453" s="6" t="s">
        <v>4</v>
      </c>
      <c r="J453" s="7" t="s">
        <v>5</v>
      </c>
      <c r="M453" s="7" t="s">
        <v>6</v>
      </c>
      <c r="O453" s="6" t="s">
        <v>299</v>
      </c>
      <c r="P453" s="6" t="s">
        <v>300</v>
      </c>
      <c r="Q453" s="6" t="s">
        <v>301</v>
      </c>
      <c r="R453" s="6" t="s">
        <v>302</v>
      </c>
    </row>
    <row r="454" spans="1:18" x14ac:dyDescent="0.3">
      <c r="A454" s="11" t="str">
        <f t="shared" ref="A454:A460" si="8">CONCATENATE(D454,"_",LEFT(B454,3))</f>
        <v>TSV Knittlingen_mJA</v>
      </c>
      <c r="B454" s="11" t="s">
        <v>283</v>
      </c>
      <c r="C454" s="8" t="s">
        <v>7</v>
      </c>
      <c r="D454" t="s">
        <v>173</v>
      </c>
      <c r="E454" s="8" t="s">
        <v>24</v>
      </c>
      <c r="F454" s="8" t="s">
        <v>17</v>
      </c>
      <c r="G454" s="8" t="s">
        <v>26</v>
      </c>
      <c r="H454" s="8" t="s">
        <v>7</v>
      </c>
      <c r="I454" s="8" t="s">
        <v>876</v>
      </c>
      <c r="J454" s="9" t="s">
        <v>12</v>
      </c>
      <c r="K454" s="10" t="s">
        <v>375</v>
      </c>
      <c r="L454" s="8" t="s">
        <v>386</v>
      </c>
      <c r="M454" s="9" t="s">
        <v>12</v>
      </c>
      <c r="N454" s="10" t="s">
        <v>10</v>
      </c>
      <c r="O454" s="8" t="s">
        <v>502</v>
      </c>
      <c r="P454" s="8" t="s">
        <v>1020</v>
      </c>
      <c r="Q454" s="8" t="s">
        <v>877</v>
      </c>
      <c r="R454" s="8" t="s">
        <v>309</v>
      </c>
    </row>
    <row r="455" spans="1:18" x14ac:dyDescent="0.3">
      <c r="A455" s="11" t="str">
        <f t="shared" si="8"/>
        <v>SG Graben-Neudorf_mJA</v>
      </c>
      <c r="B455" s="11" t="s">
        <v>283</v>
      </c>
      <c r="C455" s="8" t="s">
        <v>10</v>
      </c>
      <c r="D455" t="s">
        <v>175</v>
      </c>
      <c r="E455" s="8" t="s">
        <v>17</v>
      </c>
      <c r="F455" s="8" t="s">
        <v>8</v>
      </c>
      <c r="G455" s="8" t="s">
        <v>26</v>
      </c>
      <c r="H455" s="8" t="s">
        <v>7</v>
      </c>
      <c r="I455" s="8" t="s">
        <v>368</v>
      </c>
      <c r="J455" s="9" t="s">
        <v>12</v>
      </c>
      <c r="K455" s="10" t="s">
        <v>120</v>
      </c>
      <c r="L455" s="8" t="s">
        <v>359</v>
      </c>
      <c r="M455" s="9" t="s">
        <v>12</v>
      </c>
      <c r="N455" s="10" t="s">
        <v>10</v>
      </c>
      <c r="O455" s="8" t="s">
        <v>897</v>
      </c>
      <c r="P455" s="8" t="s">
        <v>1037</v>
      </c>
      <c r="Q455" s="8" t="s">
        <v>1038</v>
      </c>
      <c r="R455" s="8" t="s">
        <v>309</v>
      </c>
    </row>
    <row r="456" spans="1:18" x14ac:dyDescent="0.3">
      <c r="A456" s="11" t="str">
        <f t="shared" si="8"/>
        <v>JSG Niefern/Mühlacker_mJA</v>
      </c>
      <c r="B456" s="11" t="s">
        <v>283</v>
      </c>
      <c r="C456" s="8" t="s">
        <v>19</v>
      </c>
      <c r="D456" t="s">
        <v>1039</v>
      </c>
      <c r="E456" s="8" t="s">
        <v>8</v>
      </c>
      <c r="F456" s="8" t="s">
        <v>25</v>
      </c>
      <c r="G456" s="8" t="s">
        <v>26</v>
      </c>
      <c r="H456" s="8" t="s">
        <v>15</v>
      </c>
      <c r="I456" s="8" t="s">
        <v>358</v>
      </c>
      <c r="J456" s="9" t="s">
        <v>12</v>
      </c>
      <c r="K456" s="10" t="s">
        <v>151</v>
      </c>
      <c r="L456" s="8" t="s">
        <v>24</v>
      </c>
      <c r="M456" s="9" t="s">
        <v>12</v>
      </c>
      <c r="N456" s="10" t="s">
        <v>23</v>
      </c>
      <c r="O456" s="8" t="s">
        <v>656</v>
      </c>
      <c r="P456" s="8" t="s">
        <v>1040</v>
      </c>
      <c r="Q456" s="8" t="s">
        <v>362</v>
      </c>
      <c r="R456" s="8" t="s">
        <v>309</v>
      </c>
    </row>
    <row r="457" spans="1:18" x14ac:dyDescent="0.3">
      <c r="A457" s="11" t="str">
        <f t="shared" si="8"/>
        <v>HSG Bruchsal/Untergrombach_mJA</v>
      </c>
      <c r="B457" s="11" t="s">
        <v>283</v>
      </c>
      <c r="C457" s="8" t="s">
        <v>15</v>
      </c>
      <c r="D457" t="s">
        <v>1041</v>
      </c>
      <c r="E457" s="8" t="s">
        <v>17</v>
      </c>
      <c r="F457" s="8" t="s">
        <v>14</v>
      </c>
      <c r="G457" s="8" t="s">
        <v>26</v>
      </c>
      <c r="H457" s="8" t="s">
        <v>25</v>
      </c>
      <c r="I457" s="8" t="s">
        <v>31</v>
      </c>
      <c r="J457" s="9" t="s">
        <v>12</v>
      </c>
      <c r="K457" s="10" t="s">
        <v>108</v>
      </c>
      <c r="L457" s="8" t="s">
        <v>8</v>
      </c>
      <c r="M457" s="9" t="s">
        <v>12</v>
      </c>
      <c r="N457" s="10" t="s">
        <v>24</v>
      </c>
      <c r="O457" s="8" t="s">
        <v>940</v>
      </c>
      <c r="P457" s="8" t="s">
        <v>552</v>
      </c>
      <c r="Q457" s="8" t="s">
        <v>1042</v>
      </c>
      <c r="R457" s="8" t="s">
        <v>309</v>
      </c>
    </row>
    <row r="458" spans="1:18" x14ac:dyDescent="0.3">
      <c r="A458" s="11" t="str">
        <f t="shared" si="8"/>
        <v>TG Neureut_mJA</v>
      </c>
      <c r="B458" s="11" t="s">
        <v>283</v>
      </c>
      <c r="C458" s="8" t="s">
        <v>14</v>
      </c>
      <c r="D458" t="s">
        <v>1043</v>
      </c>
      <c r="E458" s="8" t="s">
        <v>8</v>
      </c>
      <c r="F458" s="8" t="s">
        <v>19</v>
      </c>
      <c r="G458" s="8" t="s">
        <v>26</v>
      </c>
      <c r="H458" s="8" t="s">
        <v>9</v>
      </c>
      <c r="I458" s="8" t="s">
        <v>334</v>
      </c>
      <c r="J458" s="9" t="s">
        <v>12</v>
      </c>
      <c r="K458" s="10" t="s">
        <v>86</v>
      </c>
      <c r="L458" s="8" t="s">
        <v>25</v>
      </c>
      <c r="M458" s="9" t="s">
        <v>12</v>
      </c>
      <c r="N458" s="10" t="s">
        <v>28</v>
      </c>
      <c r="O458" s="8" t="s">
        <v>631</v>
      </c>
      <c r="P458" s="8" t="s">
        <v>1044</v>
      </c>
      <c r="Q458" s="8" t="s">
        <v>1045</v>
      </c>
      <c r="R458" s="8" t="s">
        <v>309</v>
      </c>
    </row>
    <row r="459" spans="1:18" x14ac:dyDescent="0.3">
      <c r="A459" s="11" t="str">
        <f t="shared" si="8"/>
        <v>JSG Enztal_mJA</v>
      </c>
      <c r="B459" s="11" t="s">
        <v>283</v>
      </c>
      <c r="C459" s="8" t="s">
        <v>25</v>
      </c>
      <c r="D459" t="s">
        <v>176</v>
      </c>
      <c r="E459" s="8" t="s">
        <v>24</v>
      </c>
      <c r="F459" s="8" t="s">
        <v>19</v>
      </c>
      <c r="G459" s="8" t="s">
        <v>26</v>
      </c>
      <c r="H459" s="8" t="s">
        <v>18</v>
      </c>
      <c r="I459" s="8" t="s">
        <v>1027</v>
      </c>
      <c r="J459" s="9" t="s">
        <v>12</v>
      </c>
      <c r="K459" s="10" t="s">
        <v>156</v>
      </c>
      <c r="L459" s="8" t="s">
        <v>25</v>
      </c>
      <c r="M459" s="9" t="s">
        <v>12</v>
      </c>
      <c r="N459" s="10" t="s">
        <v>312</v>
      </c>
      <c r="O459" s="8" t="s">
        <v>350</v>
      </c>
      <c r="P459" s="8" t="s">
        <v>1046</v>
      </c>
      <c r="Q459" s="8" t="s">
        <v>1047</v>
      </c>
      <c r="R459" s="8" t="s">
        <v>309</v>
      </c>
    </row>
    <row r="460" spans="1:18" x14ac:dyDescent="0.3">
      <c r="A460" s="11" t="str">
        <f t="shared" si="8"/>
        <v>SV Langensteinbach_mJA</v>
      </c>
      <c r="B460" s="11" t="s">
        <v>283</v>
      </c>
      <c r="C460" s="8" t="s">
        <v>9</v>
      </c>
      <c r="D460" t="s">
        <v>1048</v>
      </c>
      <c r="E460" s="8" t="s">
        <v>8</v>
      </c>
      <c r="F460" s="8" t="s">
        <v>26</v>
      </c>
      <c r="G460" s="8" t="s">
        <v>26</v>
      </c>
      <c r="H460" s="8" t="s">
        <v>8</v>
      </c>
      <c r="I460" s="8" t="s">
        <v>991</v>
      </c>
      <c r="J460" s="9" t="s">
        <v>12</v>
      </c>
      <c r="K460" s="10" t="s">
        <v>464</v>
      </c>
      <c r="L460" s="8" t="s">
        <v>26</v>
      </c>
      <c r="M460" s="9" t="s">
        <v>12</v>
      </c>
      <c r="N460" s="10" t="s">
        <v>359</v>
      </c>
      <c r="O460" s="8" t="s">
        <v>360</v>
      </c>
      <c r="P460" s="8" t="s">
        <v>1049</v>
      </c>
      <c r="Q460" s="8" t="s">
        <v>1050</v>
      </c>
      <c r="R460" s="8" t="s">
        <v>309</v>
      </c>
    </row>
    <row r="462" spans="1:18" ht="15.6" x14ac:dyDescent="0.35">
      <c r="C462" s="1" t="s">
        <v>1051</v>
      </c>
    </row>
    <row r="463" spans="1:18" x14ac:dyDescent="0.3">
      <c r="E463" s="6" t="s">
        <v>1</v>
      </c>
      <c r="F463" s="6" t="s">
        <v>2</v>
      </c>
      <c r="G463" s="6" t="s">
        <v>3</v>
      </c>
      <c r="H463" s="6" t="s">
        <v>4</v>
      </c>
      <c r="J463" s="7" t="s">
        <v>5</v>
      </c>
      <c r="M463" s="7" t="s">
        <v>6</v>
      </c>
      <c r="O463" s="6" t="s">
        <v>299</v>
      </c>
      <c r="P463" s="6" t="s">
        <v>300</v>
      </c>
      <c r="Q463" s="6" t="s">
        <v>301</v>
      </c>
      <c r="R463" s="6" t="s">
        <v>302</v>
      </c>
    </row>
    <row r="464" spans="1:18" x14ac:dyDescent="0.3">
      <c r="A464" s="11" t="str">
        <f t="shared" ref="A464:A468" si="9">CONCATENATE(D464,"_",LEFT(B464,3))</f>
        <v>HSG Walzbachtal_wJA</v>
      </c>
      <c r="B464" s="11" t="s">
        <v>199</v>
      </c>
      <c r="C464" s="8" t="s">
        <v>7</v>
      </c>
      <c r="D464" t="s">
        <v>57</v>
      </c>
      <c r="E464" s="8" t="s">
        <v>8</v>
      </c>
      <c r="F464" s="8" t="s">
        <v>18</v>
      </c>
      <c r="G464" s="8" t="s">
        <v>26</v>
      </c>
      <c r="H464" s="8" t="s">
        <v>7</v>
      </c>
      <c r="I464" s="8" t="s">
        <v>304</v>
      </c>
      <c r="J464" s="9" t="s">
        <v>12</v>
      </c>
      <c r="K464" s="10" t="s">
        <v>691</v>
      </c>
      <c r="L464" s="8" t="s">
        <v>312</v>
      </c>
      <c r="M464" s="9" t="s">
        <v>12</v>
      </c>
      <c r="N464" s="10" t="s">
        <v>10</v>
      </c>
      <c r="O464" s="8" t="s">
        <v>1052</v>
      </c>
      <c r="P464" s="8" t="s">
        <v>1053</v>
      </c>
      <c r="Q464" s="8" t="s">
        <v>641</v>
      </c>
      <c r="R464" s="8" t="s">
        <v>309</v>
      </c>
    </row>
    <row r="465" spans="1:18" x14ac:dyDescent="0.3">
      <c r="A465" s="11" t="str">
        <f t="shared" si="9"/>
        <v>Turnerschaft Durlach_wJA</v>
      </c>
      <c r="B465" s="11" t="s">
        <v>199</v>
      </c>
      <c r="C465" s="8" t="s">
        <v>10</v>
      </c>
      <c r="D465" t="s">
        <v>64</v>
      </c>
      <c r="E465" s="8" t="s">
        <v>8</v>
      </c>
      <c r="F465" s="8" t="s">
        <v>9</v>
      </c>
      <c r="G465" s="8" t="s">
        <v>26</v>
      </c>
      <c r="H465" s="8" t="s">
        <v>19</v>
      </c>
      <c r="I465" s="8" t="s">
        <v>123</v>
      </c>
      <c r="J465" s="9" t="s">
        <v>12</v>
      </c>
      <c r="K465" s="10" t="s">
        <v>130</v>
      </c>
      <c r="L465" s="8" t="s">
        <v>28</v>
      </c>
      <c r="M465" s="9" t="s">
        <v>12</v>
      </c>
      <c r="N465" s="10" t="s">
        <v>25</v>
      </c>
      <c r="O465" s="8" t="s">
        <v>317</v>
      </c>
      <c r="P465" s="8" t="s">
        <v>1054</v>
      </c>
      <c r="Q465" s="8" t="s">
        <v>1055</v>
      </c>
      <c r="R465" s="8" t="s">
        <v>309</v>
      </c>
    </row>
    <row r="466" spans="1:18" x14ac:dyDescent="0.3">
      <c r="A466" s="11" t="str">
        <f t="shared" si="9"/>
        <v>TG Eggenstein_wJA</v>
      </c>
      <c r="B466" s="11" t="s">
        <v>199</v>
      </c>
      <c r="C466" s="8" t="s">
        <v>19</v>
      </c>
      <c r="D466" t="s">
        <v>58</v>
      </c>
      <c r="E466" s="8" t="s">
        <v>8</v>
      </c>
      <c r="F466" s="8" t="s">
        <v>14</v>
      </c>
      <c r="G466" s="8" t="s">
        <v>26</v>
      </c>
      <c r="H466" s="8" t="s">
        <v>14</v>
      </c>
      <c r="I466" s="8" t="s">
        <v>27</v>
      </c>
      <c r="J466" s="9" t="s">
        <v>12</v>
      </c>
      <c r="K466" s="10" t="s">
        <v>369</v>
      </c>
      <c r="L466" s="8" t="s">
        <v>8</v>
      </c>
      <c r="M466" s="9" t="s">
        <v>12</v>
      </c>
      <c r="N466" s="10" t="s">
        <v>8</v>
      </c>
      <c r="O466" s="8" t="s">
        <v>335</v>
      </c>
      <c r="P466" s="8" t="s">
        <v>1056</v>
      </c>
      <c r="Q466" s="8" t="s">
        <v>1057</v>
      </c>
      <c r="R466" s="8" t="s">
        <v>309</v>
      </c>
    </row>
    <row r="467" spans="1:18" x14ac:dyDescent="0.3">
      <c r="A467" s="11" t="str">
        <f t="shared" si="9"/>
        <v>TG Neureut_wJA</v>
      </c>
      <c r="B467" s="11" t="s">
        <v>199</v>
      </c>
      <c r="C467" s="8" t="s">
        <v>15</v>
      </c>
      <c r="D467" t="s">
        <v>1043</v>
      </c>
      <c r="E467" s="8" t="s">
        <v>8</v>
      </c>
      <c r="F467" s="8" t="s">
        <v>19</v>
      </c>
      <c r="G467" s="8" t="s">
        <v>26</v>
      </c>
      <c r="H467" s="8" t="s">
        <v>9</v>
      </c>
      <c r="I467" s="8" t="s">
        <v>121</v>
      </c>
      <c r="J467" s="9" t="s">
        <v>12</v>
      </c>
      <c r="K467" s="10" t="s">
        <v>223</v>
      </c>
      <c r="L467" s="8" t="s">
        <v>25</v>
      </c>
      <c r="M467" s="9" t="s">
        <v>12</v>
      </c>
      <c r="N467" s="10" t="s">
        <v>28</v>
      </c>
      <c r="O467" s="8" t="s">
        <v>631</v>
      </c>
      <c r="P467" s="8" t="s">
        <v>1058</v>
      </c>
      <c r="Q467" s="8" t="s">
        <v>840</v>
      </c>
      <c r="R467" s="8" t="s">
        <v>309</v>
      </c>
    </row>
    <row r="468" spans="1:18" x14ac:dyDescent="0.3">
      <c r="A468" s="11" t="str">
        <f t="shared" si="9"/>
        <v>SG Stutensee-Weingarten_wJA</v>
      </c>
      <c r="B468" s="11" t="s">
        <v>199</v>
      </c>
      <c r="C468" s="8" t="s">
        <v>14</v>
      </c>
      <c r="D468" t="s">
        <v>36</v>
      </c>
      <c r="E468" s="8" t="s">
        <v>8</v>
      </c>
      <c r="F468" s="8" t="s">
        <v>7</v>
      </c>
      <c r="G468" s="8" t="s">
        <v>26</v>
      </c>
      <c r="H468" s="8" t="s">
        <v>18</v>
      </c>
      <c r="I468" s="8" t="s">
        <v>353</v>
      </c>
      <c r="J468" s="9" t="s">
        <v>12</v>
      </c>
      <c r="K468" s="10" t="s">
        <v>483</v>
      </c>
      <c r="L468" s="8" t="s">
        <v>10</v>
      </c>
      <c r="M468" s="9" t="s">
        <v>12</v>
      </c>
      <c r="N468" s="10" t="s">
        <v>312</v>
      </c>
      <c r="O468" s="8" t="s">
        <v>675</v>
      </c>
      <c r="P468" s="8" t="s">
        <v>1059</v>
      </c>
      <c r="Q468" s="8" t="s">
        <v>357</v>
      </c>
      <c r="R468" s="8" t="s">
        <v>309</v>
      </c>
    </row>
    <row r="470" spans="1:18" ht="15.6" x14ac:dyDescent="0.35">
      <c r="C470" s="1" t="s">
        <v>1060</v>
      </c>
    </row>
    <row r="471" spans="1:18" x14ac:dyDescent="0.3">
      <c r="E471" s="6" t="s">
        <v>1</v>
      </c>
      <c r="F471" s="6" t="s">
        <v>2</v>
      </c>
      <c r="G471" s="6" t="s">
        <v>3</v>
      </c>
      <c r="H471" s="6" t="s">
        <v>4</v>
      </c>
      <c r="J471" s="7" t="s">
        <v>5</v>
      </c>
      <c r="M471" s="7" t="s">
        <v>6</v>
      </c>
      <c r="O471" s="6" t="s">
        <v>299</v>
      </c>
      <c r="P471" s="6" t="s">
        <v>300</v>
      </c>
      <c r="Q471" s="6" t="s">
        <v>301</v>
      </c>
      <c r="R471" s="6" t="s">
        <v>302</v>
      </c>
    </row>
    <row r="472" spans="1:18" x14ac:dyDescent="0.3">
      <c r="A472" s="11" t="str">
        <f t="shared" ref="A472:A481" si="10">CONCATENATE(D472,"_",LEFT(B472,3))</f>
        <v>HSG Ettlingen_mJB</v>
      </c>
      <c r="B472" s="11" t="s">
        <v>285</v>
      </c>
      <c r="C472" s="8" t="s">
        <v>7</v>
      </c>
      <c r="D472" t="s">
        <v>47</v>
      </c>
      <c r="E472" s="8" t="s">
        <v>13</v>
      </c>
      <c r="F472" s="8" t="s">
        <v>13</v>
      </c>
      <c r="G472" s="8" t="s">
        <v>26</v>
      </c>
      <c r="H472" s="8" t="s">
        <v>26</v>
      </c>
      <c r="I472" s="8" t="s">
        <v>1061</v>
      </c>
      <c r="J472" s="9" t="s">
        <v>12</v>
      </c>
      <c r="K472" s="10" t="s">
        <v>371</v>
      </c>
      <c r="L472" s="8" t="s">
        <v>995</v>
      </c>
      <c r="M472" s="9" t="s">
        <v>12</v>
      </c>
      <c r="N472" s="10" t="s">
        <v>26</v>
      </c>
      <c r="O472" s="8" t="s">
        <v>306</v>
      </c>
      <c r="P472" s="8" t="s">
        <v>1062</v>
      </c>
      <c r="Q472" s="8" t="s">
        <v>1063</v>
      </c>
      <c r="R472" s="8" t="s">
        <v>309</v>
      </c>
    </row>
    <row r="473" spans="1:18" x14ac:dyDescent="0.3">
      <c r="A473" s="11" t="str">
        <f t="shared" si="10"/>
        <v>HSG Walzbachtal_mJB</v>
      </c>
      <c r="B473" s="11" t="s">
        <v>285</v>
      </c>
      <c r="C473" s="8" t="s">
        <v>10</v>
      </c>
      <c r="D473" t="s">
        <v>57</v>
      </c>
      <c r="E473" s="8" t="s">
        <v>13</v>
      </c>
      <c r="F473" s="8" t="s">
        <v>24</v>
      </c>
      <c r="G473" s="8" t="s">
        <v>26</v>
      </c>
      <c r="H473" s="8" t="s">
        <v>19</v>
      </c>
      <c r="I473" s="8" t="s">
        <v>655</v>
      </c>
      <c r="J473" s="9" t="s">
        <v>12</v>
      </c>
      <c r="K473" s="10" t="s">
        <v>400</v>
      </c>
      <c r="L473" s="8" t="s">
        <v>305</v>
      </c>
      <c r="M473" s="9" t="s">
        <v>12</v>
      </c>
      <c r="N473" s="10" t="s">
        <v>25</v>
      </c>
      <c r="O473" s="8" t="s">
        <v>617</v>
      </c>
      <c r="P473" s="8" t="s">
        <v>1064</v>
      </c>
      <c r="Q473" s="8" t="s">
        <v>1065</v>
      </c>
      <c r="R473" s="8" t="s">
        <v>309</v>
      </c>
    </row>
    <row r="474" spans="1:18" x14ac:dyDescent="0.3">
      <c r="A474" s="11" t="str">
        <f t="shared" si="10"/>
        <v>TSV Knittlingen_mJB</v>
      </c>
      <c r="B474" s="11" t="s">
        <v>285</v>
      </c>
      <c r="C474" s="8" t="s">
        <v>19</v>
      </c>
      <c r="D474" t="s">
        <v>173</v>
      </c>
      <c r="E474" s="8" t="s">
        <v>32</v>
      </c>
      <c r="F474" s="8" t="s">
        <v>17</v>
      </c>
      <c r="G474" s="8" t="s">
        <v>7</v>
      </c>
      <c r="H474" s="8" t="s">
        <v>15</v>
      </c>
      <c r="I474" s="8" t="s">
        <v>1066</v>
      </c>
      <c r="J474" s="9" t="s">
        <v>12</v>
      </c>
      <c r="K474" s="10" t="s">
        <v>721</v>
      </c>
      <c r="L474" s="8" t="s">
        <v>414</v>
      </c>
      <c r="M474" s="9" t="s">
        <v>12</v>
      </c>
      <c r="N474" s="10" t="s">
        <v>18</v>
      </c>
      <c r="O474" s="8" t="s">
        <v>790</v>
      </c>
      <c r="P474" s="8" t="s">
        <v>1067</v>
      </c>
      <c r="Q474" s="8" t="s">
        <v>1068</v>
      </c>
      <c r="R474" s="8" t="s">
        <v>309</v>
      </c>
    </row>
    <row r="475" spans="1:18" x14ac:dyDescent="0.3">
      <c r="A475" s="11" t="str">
        <f t="shared" si="10"/>
        <v>TG Eggenstein_mJB</v>
      </c>
      <c r="B475" s="11" t="s">
        <v>285</v>
      </c>
      <c r="C475" s="8" t="s">
        <v>15</v>
      </c>
      <c r="D475" t="s">
        <v>58</v>
      </c>
      <c r="E475" s="8" t="s">
        <v>13</v>
      </c>
      <c r="F475" s="8" t="s">
        <v>9</v>
      </c>
      <c r="G475" s="8" t="s">
        <v>10</v>
      </c>
      <c r="H475" s="8" t="s">
        <v>25</v>
      </c>
      <c r="I475" s="8" t="s">
        <v>221</v>
      </c>
      <c r="J475" s="9" t="s">
        <v>12</v>
      </c>
      <c r="K475" s="10" t="s">
        <v>743</v>
      </c>
      <c r="L475" s="8" t="s">
        <v>32</v>
      </c>
      <c r="M475" s="9" t="s">
        <v>12</v>
      </c>
      <c r="N475" s="10" t="s">
        <v>28</v>
      </c>
      <c r="O475" s="8" t="s">
        <v>438</v>
      </c>
      <c r="P475" s="8" t="s">
        <v>1069</v>
      </c>
      <c r="Q475" s="8" t="s">
        <v>1070</v>
      </c>
      <c r="R475" s="8" t="s">
        <v>309</v>
      </c>
    </row>
    <row r="476" spans="1:18" x14ac:dyDescent="0.3">
      <c r="A476" s="11" t="str">
        <f t="shared" si="10"/>
        <v>HSG Linkenheim-Hochstetten-Liedolsheim_mJB</v>
      </c>
      <c r="B476" s="11" t="s">
        <v>285</v>
      </c>
      <c r="C476" s="8" t="s">
        <v>14</v>
      </c>
      <c r="D476" t="s">
        <v>174</v>
      </c>
      <c r="E476" s="8" t="s">
        <v>13</v>
      </c>
      <c r="F476" s="8" t="s">
        <v>9</v>
      </c>
      <c r="G476" s="8" t="s">
        <v>7</v>
      </c>
      <c r="H476" s="8" t="s">
        <v>9</v>
      </c>
      <c r="I476" s="8" t="s">
        <v>1071</v>
      </c>
      <c r="J476" s="9" t="s">
        <v>12</v>
      </c>
      <c r="K476" s="10" t="s">
        <v>876</v>
      </c>
      <c r="L476" s="8" t="s">
        <v>13</v>
      </c>
      <c r="M476" s="9" t="s">
        <v>12</v>
      </c>
      <c r="N476" s="10" t="s">
        <v>13</v>
      </c>
      <c r="O476" s="8" t="s">
        <v>335</v>
      </c>
      <c r="P476" s="8" t="s">
        <v>1072</v>
      </c>
      <c r="Q476" s="8" t="s">
        <v>1073</v>
      </c>
      <c r="R476" s="8" t="s">
        <v>309</v>
      </c>
    </row>
    <row r="477" spans="1:18" x14ac:dyDescent="0.3">
      <c r="A477" s="11" t="str">
        <f t="shared" si="10"/>
        <v>SG Graben-Neudorf_mJB</v>
      </c>
      <c r="B477" s="11" t="s">
        <v>285</v>
      </c>
      <c r="C477" s="8" t="s">
        <v>25</v>
      </c>
      <c r="D477" t="s">
        <v>175</v>
      </c>
      <c r="E477" s="8" t="s">
        <v>32</v>
      </c>
      <c r="F477" s="8" t="s">
        <v>25</v>
      </c>
      <c r="G477" s="8" t="s">
        <v>7</v>
      </c>
      <c r="H477" s="8" t="s">
        <v>18</v>
      </c>
      <c r="I477" s="8" t="s">
        <v>1074</v>
      </c>
      <c r="J477" s="9" t="s">
        <v>12</v>
      </c>
      <c r="K477" s="10" t="s">
        <v>1075</v>
      </c>
      <c r="L477" s="8" t="s">
        <v>44</v>
      </c>
      <c r="M477" s="9" t="s">
        <v>12</v>
      </c>
      <c r="N477" s="10" t="s">
        <v>447</v>
      </c>
      <c r="O477" s="8" t="s">
        <v>1006</v>
      </c>
      <c r="P477" s="8" t="s">
        <v>1076</v>
      </c>
      <c r="Q477" s="8" t="s">
        <v>1077</v>
      </c>
      <c r="R477" s="8" t="s">
        <v>309</v>
      </c>
    </row>
    <row r="478" spans="1:18" x14ac:dyDescent="0.3">
      <c r="A478" s="11" t="str">
        <f t="shared" si="10"/>
        <v>Post Südstadt Karlsruhe_mJB</v>
      </c>
      <c r="B478" s="11" t="s">
        <v>285</v>
      </c>
      <c r="C478" s="8" t="s">
        <v>9</v>
      </c>
      <c r="D478" t="s">
        <v>70</v>
      </c>
      <c r="E478" s="8" t="s">
        <v>13</v>
      </c>
      <c r="F478" s="8" t="s">
        <v>14</v>
      </c>
      <c r="G478" s="8" t="s">
        <v>7</v>
      </c>
      <c r="H478" s="8" t="s">
        <v>18</v>
      </c>
      <c r="I478" s="8" t="s">
        <v>1078</v>
      </c>
      <c r="J478" s="9" t="s">
        <v>12</v>
      </c>
      <c r="K478" s="10" t="s">
        <v>1079</v>
      </c>
      <c r="L478" s="8" t="s">
        <v>17</v>
      </c>
      <c r="M478" s="9" t="s">
        <v>12</v>
      </c>
      <c r="N478" s="10" t="s">
        <v>447</v>
      </c>
      <c r="O478" s="8" t="s">
        <v>792</v>
      </c>
      <c r="P478" s="8" t="s">
        <v>1080</v>
      </c>
      <c r="Q478" s="8" t="s">
        <v>1081</v>
      </c>
      <c r="R478" s="8" t="s">
        <v>309</v>
      </c>
    </row>
    <row r="479" spans="1:18" x14ac:dyDescent="0.3">
      <c r="A479" s="11" t="str">
        <f t="shared" si="10"/>
        <v>SG Heidelsheim/Helmsheim/Gondelsheim_mJB</v>
      </c>
      <c r="B479" s="11" t="s">
        <v>285</v>
      </c>
      <c r="C479" s="8" t="s">
        <v>23</v>
      </c>
      <c r="D479" t="s">
        <v>67</v>
      </c>
      <c r="E479" s="8" t="s">
        <v>28</v>
      </c>
      <c r="F479" s="8" t="s">
        <v>15</v>
      </c>
      <c r="G479" s="8" t="s">
        <v>26</v>
      </c>
      <c r="H479" s="8" t="s">
        <v>8</v>
      </c>
      <c r="I479" s="8" t="s">
        <v>1082</v>
      </c>
      <c r="J479" s="9" t="s">
        <v>12</v>
      </c>
      <c r="K479" s="10" t="s">
        <v>1083</v>
      </c>
      <c r="L479" s="8" t="s">
        <v>23</v>
      </c>
      <c r="M479" s="9" t="s">
        <v>12</v>
      </c>
      <c r="N479" s="10" t="s">
        <v>359</v>
      </c>
      <c r="O479" s="8" t="s">
        <v>755</v>
      </c>
      <c r="P479" s="8" t="s">
        <v>1084</v>
      </c>
      <c r="Q479" s="8" t="s">
        <v>1085</v>
      </c>
      <c r="R479" s="8" t="s">
        <v>309</v>
      </c>
    </row>
    <row r="480" spans="1:18" x14ac:dyDescent="0.3">
      <c r="A480" s="11" t="str">
        <f t="shared" si="10"/>
        <v>SG Hambrücken/Weiher_mJB</v>
      </c>
      <c r="B480" s="11" t="s">
        <v>285</v>
      </c>
      <c r="C480" s="8" t="s">
        <v>18</v>
      </c>
      <c r="D480" t="s">
        <v>74</v>
      </c>
      <c r="E480" s="8" t="s">
        <v>13</v>
      </c>
      <c r="F480" s="8" t="s">
        <v>15</v>
      </c>
      <c r="G480" s="8" t="s">
        <v>26</v>
      </c>
      <c r="H480" s="8" t="s">
        <v>17</v>
      </c>
      <c r="I480" s="8" t="s">
        <v>86</v>
      </c>
      <c r="J480" s="9" t="s">
        <v>12</v>
      </c>
      <c r="K480" s="10" t="s">
        <v>93</v>
      </c>
      <c r="L480" s="8" t="s">
        <v>23</v>
      </c>
      <c r="M480" s="9" t="s">
        <v>12</v>
      </c>
      <c r="N480" s="10" t="s">
        <v>386</v>
      </c>
      <c r="O480" s="8" t="s">
        <v>1086</v>
      </c>
      <c r="P480" s="8" t="s">
        <v>1087</v>
      </c>
      <c r="Q480" s="8" t="s">
        <v>1088</v>
      </c>
      <c r="R480" s="8" t="s">
        <v>309</v>
      </c>
    </row>
    <row r="481" spans="1:18" x14ac:dyDescent="0.3">
      <c r="A481" s="11" t="str">
        <f t="shared" si="10"/>
        <v>SG Stutensee-Weingarten_mJB</v>
      </c>
      <c r="B481" s="11" t="s">
        <v>285</v>
      </c>
      <c r="C481" s="8" t="s">
        <v>8</v>
      </c>
      <c r="D481" t="s">
        <v>36</v>
      </c>
      <c r="E481" s="8" t="s">
        <v>32</v>
      </c>
      <c r="F481" s="8" t="s">
        <v>10</v>
      </c>
      <c r="G481" s="8" t="s">
        <v>26</v>
      </c>
      <c r="H481" s="8" t="s">
        <v>28</v>
      </c>
      <c r="I481" s="8" t="s">
        <v>635</v>
      </c>
      <c r="J481" s="9" t="s">
        <v>12</v>
      </c>
      <c r="K481" s="10" t="s">
        <v>413</v>
      </c>
      <c r="L481" s="8" t="s">
        <v>15</v>
      </c>
      <c r="M481" s="9" t="s">
        <v>12</v>
      </c>
      <c r="N481" s="10" t="s">
        <v>668</v>
      </c>
      <c r="O481" s="8" t="s">
        <v>409</v>
      </c>
      <c r="P481" s="8" t="s">
        <v>1089</v>
      </c>
      <c r="Q481" s="8" t="s">
        <v>1090</v>
      </c>
      <c r="R481" s="8" t="s">
        <v>309</v>
      </c>
    </row>
    <row r="483" spans="1:18" ht="15.6" x14ac:dyDescent="0.35">
      <c r="C483" s="1" t="s">
        <v>1091</v>
      </c>
    </row>
    <row r="484" spans="1:18" x14ac:dyDescent="0.3">
      <c r="E484" s="6" t="s">
        <v>1</v>
      </c>
      <c r="F484" s="6" t="s">
        <v>2</v>
      </c>
      <c r="G484" s="6" t="s">
        <v>3</v>
      </c>
      <c r="H484" s="6" t="s">
        <v>4</v>
      </c>
      <c r="J484" s="7" t="s">
        <v>5</v>
      </c>
      <c r="M484" s="7" t="s">
        <v>6</v>
      </c>
      <c r="O484" s="6" t="s">
        <v>299</v>
      </c>
      <c r="P484" s="6" t="s">
        <v>300</v>
      </c>
      <c r="Q484" s="6" t="s">
        <v>301</v>
      </c>
      <c r="R484" s="6" t="s">
        <v>302</v>
      </c>
    </row>
    <row r="485" spans="1:18" x14ac:dyDescent="0.3">
      <c r="A485" s="11" t="str">
        <f t="shared" ref="A485:A490" si="11">CONCATENATE(D485,"_",LEFT(B485,3))</f>
        <v>SV Langensteinbach_mJB</v>
      </c>
      <c r="B485" s="11" t="s">
        <v>167</v>
      </c>
      <c r="C485" s="8" t="s">
        <v>7</v>
      </c>
      <c r="D485" t="s">
        <v>1048</v>
      </c>
      <c r="E485" s="8" t="s">
        <v>44</v>
      </c>
      <c r="F485" s="8" t="s">
        <v>24</v>
      </c>
      <c r="G485" s="8" t="s">
        <v>26</v>
      </c>
      <c r="H485" s="8" t="s">
        <v>7</v>
      </c>
      <c r="I485" s="8" t="s">
        <v>363</v>
      </c>
      <c r="J485" s="9" t="s">
        <v>12</v>
      </c>
      <c r="K485" s="10" t="s">
        <v>161</v>
      </c>
      <c r="L485" s="8" t="s">
        <v>305</v>
      </c>
      <c r="M485" s="9" t="s">
        <v>12</v>
      </c>
      <c r="N485" s="10" t="s">
        <v>10</v>
      </c>
      <c r="O485" s="8" t="s">
        <v>972</v>
      </c>
      <c r="P485" s="8" t="s">
        <v>1017</v>
      </c>
      <c r="Q485" s="8" t="s">
        <v>1092</v>
      </c>
      <c r="R485" s="8" t="s">
        <v>309</v>
      </c>
    </row>
    <row r="486" spans="1:18" x14ac:dyDescent="0.3">
      <c r="A486" s="11" t="str">
        <f t="shared" si="11"/>
        <v>JSG Niefern/Mühlacker_mJB</v>
      </c>
      <c r="B486" s="11" t="s">
        <v>167</v>
      </c>
      <c r="C486" s="8" t="s">
        <v>10</v>
      </c>
      <c r="D486" t="s">
        <v>1039</v>
      </c>
      <c r="E486" s="8" t="s">
        <v>44</v>
      </c>
      <c r="F486" s="8" t="s">
        <v>18</v>
      </c>
      <c r="G486" s="8" t="s">
        <v>26</v>
      </c>
      <c r="H486" s="8" t="s">
        <v>15</v>
      </c>
      <c r="I486" s="8" t="s">
        <v>363</v>
      </c>
      <c r="J486" s="9" t="s">
        <v>12</v>
      </c>
      <c r="K486" s="10" t="s">
        <v>144</v>
      </c>
      <c r="L486" s="8" t="s">
        <v>312</v>
      </c>
      <c r="M486" s="9" t="s">
        <v>12</v>
      </c>
      <c r="N486" s="10" t="s">
        <v>23</v>
      </c>
      <c r="O486" s="8" t="s">
        <v>392</v>
      </c>
      <c r="P486" s="8" t="s">
        <v>1093</v>
      </c>
      <c r="Q486" s="8" t="s">
        <v>1092</v>
      </c>
      <c r="R486" s="8" t="s">
        <v>338</v>
      </c>
    </row>
    <row r="487" spans="1:18" x14ac:dyDescent="0.3">
      <c r="A487" s="11" t="str">
        <f t="shared" si="11"/>
        <v>MTV Karlsruhe_mJB</v>
      </c>
      <c r="B487" s="11" t="s">
        <v>167</v>
      </c>
      <c r="C487" s="8" t="s">
        <v>19</v>
      </c>
      <c r="D487" t="s">
        <v>1094</v>
      </c>
      <c r="E487" s="8" t="s">
        <v>44</v>
      </c>
      <c r="F487" s="8" t="s">
        <v>18</v>
      </c>
      <c r="G487" s="8" t="s">
        <v>26</v>
      </c>
      <c r="H487" s="8" t="s">
        <v>15</v>
      </c>
      <c r="I487" s="8" t="s">
        <v>316</v>
      </c>
      <c r="J487" s="9" t="s">
        <v>12</v>
      </c>
      <c r="K487" s="10" t="s">
        <v>22</v>
      </c>
      <c r="L487" s="8" t="s">
        <v>312</v>
      </c>
      <c r="M487" s="9" t="s">
        <v>12</v>
      </c>
      <c r="N487" s="10" t="s">
        <v>23</v>
      </c>
      <c r="O487" s="8" t="s">
        <v>392</v>
      </c>
      <c r="P487" s="8" t="s">
        <v>1095</v>
      </c>
      <c r="Q487" s="8" t="s">
        <v>1096</v>
      </c>
      <c r="R487" s="8" t="s">
        <v>338</v>
      </c>
    </row>
    <row r="488" spans="1:18" x14ac:dyDescent="0.3">
      <c r="A488" s="11" t="str">
        <f t="shared" si="11"/>
        <v>JSG Enztal_mJB</v>
      </c>
      <c r="B488" s="11" t="s">
        <v>167</v>
      </c>
      <c r="C488" s="8" t="s">
        <v>15</v>
      </c>
      <c r="D488" t="s">
        <v>176</v>
      </c>
      <c r="E488" s="8" t="s">
        <v>13</v>
      </c>
      <c r="F488" s="8" t="s">
        <v>14</v>
      </c>
      <c r="G488" s="8" t="s">
        <v>26</v>
      </c>
      <c r="H488" s="8" t="s">
        <v>8</v>
      </c>
      <c r="I488" s="8" t="s">
        <v>400</v>
      </c>
      <c r="J488" s="9" t="s">
        <v>12</v>
      </c>
      <c r="K488" s="10" t="s">
        <v>1097</v>
      </c>
      <c r="L488" s="8" t="s">
        <v>8</v>
      </c>
      <c r="M488" s="9" t="s">
        <v>12</v>
      </c>
      <c r="N488" s="10" t="s">
        <v>359</v>
      </c>
      <c r="O488" s="8" t="s">
        <v>404</v>
      </c>
      <c r="P488" s="8" t="s">
        <v>1098</v>
      </c>
      <c r="Q488" s="8" t="s">
        <v>1099</v>
      </c>
      <c r="R488" s="8" t="s">
        <v>309</v>
      </c>
    </row>
    <row r="489" spans="1:18" x14ac:dyDescent="0.3">
      <c r="A489" s="11" t="str">
        <f t="shared" si="11"/>
        <v>TV Ispringen_mJB</v>
      </c>
      <c r="B489" s="11" t="s">
        <v>167</v>
      </c>
      <c r="C489" s="8" t="s">
        <v>14</v>
      </c>
      <c r="D489" t="s">
        <v>1100</v>
      </c>
      <c r="E489" s="8" t="s">
        <v>28</v>
      </c>
      <c r="F489" s="8" t="s">
        <v>15</v>
      </c>
      <c r="G489" s="8" t="s">
        <v>26</v>
      </c>
      <c r="H489" s="8" t="s">
        <v>8</v>
      </c>
      <c r="I489" s="8" t="s">
        <v>330</v>
      </c>
      <c r="J489" s="9" t="s">
        <v>12</v>
      </c>
      <c r="K489" s="10" t="s">
        <v>635</v>
      </c>
      <c r="L489" s="8" t="s">
        <v>23</v>
      </c>
      <c r="M489" s="9" t="s">
        <v>12</v>
      </c>
      <c r="N489" s="10" t="s">
        <v>359</v>
      </c>
      <c r="O489" s="8" t="s">
        <v>755</v>
      </c>
      <c r="P489" s="8" t="s">
        <v>1101</v>
      </c>
      <c r="Q489" s="8" t="s">
        <v>1102</v>
      </c>
      <c r="R489" s="8" t="s">
        <v>309</v>
      </c>
    </row>
    <row r="490" spans="1:18" x14ac:dyDescent="0.3">
      <c r="A490" s="11" t="str">
        <f t="shared" si="11"/>
        <v>TB Pforzheim_mJB</v>
      </c>
      <c r="B490" s="11" t="s">
        <v>167</v>
      </c>
      <c r="C490" s="8" t="s">
        <v>25</v>
      </c>
      <c r="D490" t="s">
        <v>97</v>
      </c>
      <c r="E490" s="8" t="s">
        <v>28</v>
      </c>
      <c r="F490" s="8" t="s">
        <v>10</v>
      </c>
      <c r="G490" s="8" t="s">
        <v>26</v>
      </c>
      <c r="H490" s="8" t="s">
        <v>24</v>
      </c>
      <c r="I490" s="8" t="s">
        <v>154</v>
      </c>
      <c r="J490" s="9" t="s">
        <v>12</v>
      </c>
      <c r="K490" s="10" t="s">
        <v>1103</v>
      </c>
      <c r="L490" s="8" t="s">
        <v>15</v>
      </c>
      <c r="M490" s="9" t="s">
        <v>12</v>
      </c>
      <c r="N490" s="10" t="s">
        <v>305</v>
      </c>
      <c r="O490" s="8" t="s">
        <v>456</v>
      </c>
      <c r="P490" s="8" t="s">
        <v>1104</v>
      </c>
      <c r="Q490" s="8" t="s">
        <v>1105</v>
      </c>
      <c r="R490" s="8" t="s">
        <v>309</v>
      </c>
    </row>
    <row r="492" spans="1:18" ht="15.6" x14ac:dyDescent="0.35">
      <c r="C492" s="1" t="s">
        <v>1106</v>
      </c>
    </row>
    <row r="493" spans="1:18" x14ac:dyDescent="0.3">
      <c r="E493" s="6" t="s">
        <v>1</v>
      </c>
      <c r="F493" s="6" t="s">
        <v>2</v>
      </c>
      <c r="G493" s="6" t="s">
        <v>3</v>
      </c>
      <c r="H493" s="6" t="s">
        <v>4</v>
      </c>
      <c r="J493" s="7" t="s">
        <v>5</v>
      </c>
      <c r="M493" s="7" t="s">
        <v>6</v>
      </c>
      <c r="O493" s="6" t="s">
        <v>299</v>
      </c>
      <c r="P493" s="6" t="s">
        <v>300</v>
      </c>
      <c r="Q493" s="6" t="s">
        <v>301</v>
      </c>
      <c r="R493" s="6" t="s">
        <v>302</v>
      </c>
    </row>
    <row r="494" spans="1:18" x14ac:dyDescent="0.3">
      <c r="A494" s="11" t="str">
        <f t="shared" ref="A494:A499" si="12">CONCATENATE(D494,"_",LEFT(B494,3))</f>
        <v>TV Malsch_mJB</v>
      </c>
      <c r="B494" s="11" t="s">
        <v>167</v>
      </c>
      <c r="C494" s="8" t="s">
        <v>7</v>
      </c>
      <c r="D494" t="s">
        <v>1107</v>
      </c>
      <c r="E494" s="8" t="s">
        <v>44</v>
      </c>
      <c r="F494" s="8" t="s">
        <v>17</v>
      </c>
      <c r="G494" s="8" t="s">
        <v>26</v>
      </c>
      <c r="H494" s="8" t="s">
        <v>10</v>
      </c>
      <c r="I494" s="8" t="s">
        <v>1108</v>
      </c>
      <c r="J494" s="9" t="s">
        <v>12</v>
      </c>
      <c r="K494" s="10" t="s">
        <v>353</v>
      </c>
      <c r="L494" s="8" t="s">
        <v>386</v>
      </c>
      <c r="M494" s="9" t="s">
        <v>12</v>
      </c>
      <c r="N494" s="10" t="s">
        <v>15</v>
      </c>
      <c r="O494" s="8" t="s">
        <v>387</v>
      </c>
      <c r="P494" s="8" t="s">
        <v>1109</v>
      </c>
      <c r="Q494" s="8" t="s">
        <v>1110</v>
      </c>
      <c r="R494" s="8" t="s">
        <v>309</v>
      </c>
    </row>
    <row r="495" spans="1:18" x14ac:dyDescent="0.3">
      <c r="A495" s="11" t="str">
        <f t="shared" si="12"/>
        <v>HSG Bruchsal/Untergrombach_mJB</v>
      </c>
      <c r="B495" s="11" t="s">
        <v>167</v>
      </c>
      <c r="C495" s="8" t="s">
        <v>10</v>
      </c>
      <c r="D495" t="s">
        <v>1041</v>
      </c>
      <c r="E495" s="8" t="s">
        <v>17</v>
      </c>
      <c r="F495" s="8" t="s">
        <v>9</v>
      </c>
      <c r="G495" s="8" t="s">
        <v>26</v>
      </c>
      <c r="H495" s="8" t="s">
        <v>15</v>
      </c>
      <c r="I495" s="8" t="s">
        <v>117</v>
      </c>
      <c r="J495" s="9" t="s">
        <v>12</v>
      </c>
      <c r="K495" s="10" t="s">
        <v>156</v>
      </c>
      <c r="L495" s="8" t="s">
        <v>28</v>
      </c>
      <c r="M495" s="9" t="s">
        <v>12</v>
      </c>
      <c r="N495" s="10" t="s">
        <v>23</v>
      </c>
      <c r="O495" s="8" t="s">
        <v>321</v>
      </c>
      <c r="P495" s="8" t="s">
        <v>1111</v>
      </c>
      <c r="Q495" s="8" t="s">
        <v>1112</v>
      </c>
      <c r="R495" s="8" t="s">
        <v>309</v>
      </c>
    </row>
    <row r="496" spans="1:18" x14ac:dyDescent="0.3">
      <c r="A496" s="11" t="str">
        <f t="shared" si="12"/>
        <v>TV Knielingen_mJB</v>
      </c>
      <c r="B496" s="11" t="s">
        <v>167</v>
      </c>
      <c r="C496" s="8" t="s">
        <v>19</v>
      </c>
      <c r="D496" t="s">
        <v>1113</v>
      </c>
      <c r="E496" s="8" t="s">
        <v>24</v>
      </c>
      <c r="F496" s="8" t="s">
        <v>9</v>
      </c>
      <c r="G496" s="8" t="s">
        <v>7</v>
      </c>
      <c r="H496" s="8" t="s">
        <v>15</v>
      </c>
      <c r="I496" s="8" t="s">
        <v>368</v>
      </c>
      <c r="J496" s="9" t="s">
        <v>12</v>
      </c>
      <c r="K496" s="10" t="s">
        <v>746</v>
      </c>
      <c r="L496" s="8" t="s">
        <v>13</v>
      </c>
      <c r="M496" s="9" t="s">
        <v>12</v>
      </c>
      <c r="N496" s="10" t="s">
        <v>18</v>
      </c>
      <c r="O496" s="8" t="s">
        <v>826</v>
      </c>
      <c r="P496" s="8" t="s">
        <v>1114</v>
      </c>
      <c r="Q496" s="8" t="s">
        <v>1115</v>
      </c>
      <c r="R496" s="8" t="s">
        <v>309</v>
      </c>
    </row>
    <row r="497" spans="1:18" x14ac:dyDescent="0.3">
      <c r="A497" s="11" t="str">
        <f t="shared" si="12"/>
        <v>Turnerschaft Mühlburg_mJB</v>
      </c>
      <c r="B497" s="11" t="s">
        <v>167</v>
      </c>
      <c r="C497" s="8" t="s">
        <v>15</v>
      </c>
      <c r="D497" t="s">
        <v>1116</v>
      </c>
      <c r="E497" s="8" t="s">
        <v>24</v>
      </c>
      <c r="F497" s="8" t="s">
        <v>9</v>
      </c>
      <c r="G497" s="8" t="s">
        <v>26</v>
      </c>
      <c r="H497" s="8" t="s">
        <v>14</v>
      </c>
      <c r="I497" s="8" t="s">
        <v>119</v>
      </c>
      <c r="J497" s="9" t="s">
        <v>12</v>
      </c>
      <c r="K497" s="10" t="s">
        <v>140</v>
      </c>
      <c r="L497" s="8" t="s">
        <v>28</v>
      </c>
      <c r="M497" s="9" t="s">
        <v>12</v>
      </c>
      <c r="N497" s="10" t="s">
        <v>8</v>
      </c>
      <c r="O497" s="8" t="s">
        <v>880</v>
      </c>
      <c r="P497" s="8" t="s">
        <v>1117</v>
      </c>
      <c r="Q497" s="8" t="s">
        <v>1118</v>
      </c>
      <c r="R497" s="8" t="s">
        <v>309</v>
      </c>
    </row>
    <row r="498" spans="1:18" x14ac:dyDescent="0.3">
      <c r="A498" s="11" t="str">
        <f t="shared" si="12"/>
        <v>TV Sulzfeld_mJB</v>
      </c>
      <c r="B498" s="11" t="s">
        <v>167</v>
      </c>
      <c r="C498" s="8" t="s">
        <v>14</v>
      </c>
      <c r="D498" t="s">
        <v>1119</v>
      </c>
      <c r="E498" s="8" t="s">
        <v>24</v>
      </c>
      <c r="F498" s="8" t="s">
        <v>19</v>
      </c>
      <c r="G498" s="8" t="s">
        <v>7</v>
      </c>
      <c r="H498" s="8" t="s">
        <v>23</v>
      </c>
      <c r="I498" s="8" t="s">
        <v>85</v>
      </c>
      <c r="J498" s="9" t="s">
        <v>12</v>
      </c>
      <c r="K498" s="10" t="s">
        <v>375</v>
      </c>
      <c r="L498" s="8" t="s">
        <v>9</v>
      </c>
      <c r="M498" s="9" t="s">
        <v>12</v>
      </c>
      <c r="N498" s="10" t="s">
        <v>647</v>
      </c>
      <c r="O498" s="8" t="s">
        <v>773</v>
      </c>
      <c r="P498" s="8" t="s">
        <v>1120</v>
      </c>
      <c r="Q498" s="8" t="s">
        <v>406</v>
      </c>
      <c r="R498" s="8" t="s">
        <v>309</v>
      </c>
    </row>
    <row r="499" spans="1:18" x14ac:dyDescent="0.3">
      <c r="A499" s="11" t="str">
        <f t="shared" si="12"/>
        <v>TG Neureut_mJB</v>
      </c>
      <c r="B499" s="11" t="s">
        <v>167</v>
      </c>
      <c r="C499" s="8" t="s">
        <v>25</v>
      </c>
      <c r="D499" t="s">
        <v>1043</v>
      </c>
      <c r="E499" s="8" t="s">
        <v>24</v>
      </c>
      <c r="F499" s="8" t="s">
        <v>26</v>
      </c>
      <c r="G499" s="8" t="s">
        <v>26</v>
      </c>
      <c r="H499" s="8" t="s">
        <v>24</v>
      </c>
      <c r="I499" s="8" t="s">
        <v>62</v>
      </c>
      <c r="J499" s="9" t="s">
        <v>12</v>
      </c>
      <c r="K499" s="10" t="s">
        <v>334</v>
      </c>
      <c r="L499" s="8" t="s">
        <v>26</v>
      </c>
      <c r="M499" s="9" t="s">
        <v>12</v>
      </c>
      <c r="N499" s="10" t="s">
        <v>305</v>
      </c>
      <c r="O499" s="8" t="s">
        <v>360</v>
      </c>
      <c r="P499" s="8" t="s">
        <v>1121</v>
      </c>
      <c r="Q499" s="8" t="s">
        <v>1122</v>
      </c>
      <c r="R499" s="8" t="s">
        <v>309</v>
      </c>
    </row>
    <row r="501" spans="1:18" ht="15.6" x14ac:dyDescent="0.35">
      <c r="C501" s="1" t="s">
        <v>1128</v>
      </c>
    </row>
    <row r="502" spans="1:18" x14ac:dyDescent="0.3">
      <c r="E502" s="6" t="s">
        <v>1</v>
      </c>
      <c r="F502" s="6" t="s">
        <v>2</v>
      </c>
      <c r="G502" s="6" t="s">
        <v>3</v>
      </c>
      <c r="H502" s="6" t="s">
        <v>4</v>
      </c>
      <c r="J502" s="7" t="s">
        <v>5</v>
      </c>
      <c r="M502" s="7" t="s">
        <v>6</v>
      </c>
      <c r="O502" s="6" t="s">
        <v>299</v>
      </c>
      <c r="P502" s="6" t="s">
        <v>300</v>
      </c>
      <c r="Q502" s="6" t="s">
        <v>301</v>
      </c>
      <c r="R502" s="6" t="s">
        <v>302</v>
      </c>
    </row>
    <row r="503" spans="1:18" x14ac:dyDescent="0.3">
      <c r="A503" s="11" t="str">
        <f t="shared" ref="A503:A510" si="13">CONCATENATE(D503,"_",LEFT(B503,3))</f>
        <v>JSG Neuthard/Büchenau_wJB</v>
      </c>
      <c r="B503" s="11" t="s">
        <v>291</v>
      </c>
      <c r="C503" s="8" t="s">
        <v>7</v>
      </c>
      <c r="D503" t="s">
        <v>281</v>
      </c>
      <c r="E503" s="8" t="s">
        <v>25</v>
      </c>
      <c r="F503" s="8" t="s">
        <v>25</v>
      </c>
      <c r="G503" s="8" t="s">
        <v>26</v>
      </c>
      <c r="H503" s="8" t="s">
        <v>26</v>
      </c>
      <c r="I503" s="8" t="s">
        <v>265</v>
      </c>
      <c r="J503" s="9" t="s">
        <v>12</v>
      </c>
      <c r="K503" s="10" t="s">
        <v>838</v>
      </c>
      <c r="L503" s="8" t="s">
        <v>24</v>
      </c>
      <c r="M503" s="9" t="s">
        <v>12</v>
      </c>
      <c r="N503" s="10" t="s">
        <v>26</v>
      </c>
      <c r="O503" s="8" t="s">
        <v>306</v>
      </c>
      <c r="P503" s="8" t="s">
        <v>1129</v>
      </c>
      <c r="Q503" s="8" t="s">
        <v>495</v>
      </c>
      <c r="R503" s="8" t="s">
        <v>309</v>
      </c>
    </row>
    <row r="504" spans="1:18" x14ac:dyDescent="0.3">
      <c r="A504" s="11" t="str">
        <f t="shared" si="13"/>
        <v>Turnerschaft Mühlburg_wJB</v>
      </c>
      <c r="B504" s="11" t="s">
        <v>291</v>
      </c>
      <c r="C504" s="8" t="s">
        <v>10</v>
      </c>
      <c r="D504" t="s">
        <v>1116</v>
      </c>
      <c r="E504" s="8" t="s">
        <v>25</v>
      </c>
      <c r="F504" s="8" t="s">
        <v>15</v>
      </c>
      <c r="G504" s="8" t="s">
        <v>7</v>
      </c>
      <c r="H504" s="8" t="s">
        <v>7</v>
      </c>
      <c r="I504" s="8" t="s">
        <v>1130</v>
      </c>
      <c r="J504" s="9" t="s">
        <v>12</v>
      </c>
      <c r="K504" s="10" t="s">
        <v>1126</v>
      </c>
      <c r="L504" s="8" t="s">
        <v>18</v>
      </c>
      <c r="M504" s="9" t="s">
        <v>12</v>
      </c>
      <c r="N504" s="10" t="s">
        <v>19</v>
      </c>
      <c r="O504" s="8" t="s">
        <v>583</v>
      </c>
      <c r="P504" s="8" t="s">
        <v>1131</v>
      </c>
      <c r="Q504" s="8" t="s">
        <v>1132</v>
      </c>
      <c r="R504" s="8" t="s">
        <v>338</v>
      </c>
    </row>
    <row r="505" spans="1:18" x14ac:dyDescent="0.3">
      <c r="A505" s="11" t="str">
        <f t="shared" si="13"/>
        <v>SV Langensteinbach_wJB</v>
      </c>
      <c r="B505" s="11" t="s">
        <v>291</v>
      </c>
      <c r="C505" s="8" t="s">
        <v>19</v>
      </c>
      <c r="D505" t="s">
        <v>1048</v>
      </c>
      <c r="E505" s="8" t="s">
        <v>15</v>
      </c>
      <c r="F505" s="8" t="s">
        <v>19</v>
      </c>
      <c r="G505" s="8" t="s">
        <v>26</v>
      </c>
      <c r="H505" s="8" t="s">
        <v>7</v>
      </c>
      <c r="I505" s="8" t="s">
        <v>971</v>
      </c>
      <c r="J505" s="9" t="s">
        <v>12</v>
      </c>
      <c r="K505" s="10" t="s">
        <v>1133</v>
      </c>
      <c r="L505" s="8" t="s">
        <v>25</v>
      </c>
      <c r="M505" s="9" t="s">
        <v>12</v>
      </c>
      <c r="N505" s="10" t="s">
        <v>10</v>
      </c>
      <c r="O505" s="8" t="s">
        <v>583</v>
      </c>
      <c r="P505" s="8" t="s">
        <v>851</v>
      </c>
      <c r="Q505" s="8" t="s">
        <v>1134</v>
      </c>
      <c r="R505" s="8" t="s">
        <v>338</v>
      </c>
    </row>
    <row r="506" spans="1:18" x14ac:dyDescent="0.3">
      <c r="A506" s="11" t="str">
        <f t="shared" si="13"/>
        <v>HSG Walzbachtal 2_wJB</v>
      </c>
      <c r="B506" s="11" t="s">
        <v>291</v>
      </c>
      <c r="C506" s="8" t="s">
        <v>15</v>
      </c>
      <c r="D506" t="s">
        <v>1123</v>
      </c>
      <c r="E506" s="8" t="s">
        <v>9</v>
      </c>
      <c r="F506" s="8" t="s">
        <v>14</v>
      </c>
      <c r="G506" s="8" t="s">
        <v>26</v>
      </c>
      <c r="H506" s="8" t="s">
        <v>10</v>
      </c>
      <c r="I506" s="8" t="s">
        <v>464</v>
      </c>
      <c r="J506" s="9" t="s">
        <v>12</v>
      </c>
      <c r="K506" s="10" t="s">
        <v>270</v>
      </c>
      <c r="L506" s="8" t="s">
        <v>8</v>
      </c>
      <c r="M506" s="9" t="s">
        <v>12</v>
      </c>
      <c r="N506" s="10" t="s">
        <v>15</v>
      </c>
      <c r="O506" s="8" t="s">
        <v>424</v>
      </c>
      <c r="P506" s="8" t="s">
        <v>1135</v>
      </c>
      <c r="Q506" s="8" t="s">
        <v>1136</v>
      </c>
      <c r="R506" s="8" t="s">
        <v>309</v>
      </c>
    </row>
    <row r="507" spans="1:18" x14ac:dyDescent="0.3">
      <c r="A507" s="11" t="str">
        <f t="shared" si="13"/>
        <v>HSG Bruchsal/Untergrombach_wJB</v>
      </c>
      <c r="B507" s="11" t="s">
        <v>291</v>
      </c>
      <c r="C507" s="8" t="s">
        <v>14</v>
      </c>
      <c r="D507" t="s">
        <v>1041</v>
      </c>
      <c r="E507" s="8" t="s">
        <v>9</v>
      </c>
      <c r="F507" s="8" t="s">
        <v>10</v>
      </c>
      <c r="G507" s="8" t="s">
        <v>7</v>
      </c>
      <c r="H507" s="8" t="s">
        <v>15</v>
      </c>
      <c r="I507" s="8" t="s">
        <v>83</v>
      </c>
      <c r="J507" s="9" t="s">
        <v>12</v>
      </c>
      <c r="K507" s="10" t="s">
        <v>980</v>
      </c>
      <c r="L507" s="8" t="s">
        <v>14</v>
      </c>
      <c r="M507" s="9" t="s">
        <v>12</v>
      </c>
      <c r="N507" s="10" t="s">
        <v>18</v>
      </c>
      <c r="O507" s="8" t="s">
        <v>1137</v>
      </c>
      <c r="P507" s="8" t="s">
        <v>1138</v>
      </c>
      <c r="Q507" s="8" t="s">
        <v>1139</v>
      </c>
      <c r="R507" s="8" t="s">
        <v>309</v>
      </c>
    </row>
    <row r="508" spans="1:18" x14ac:dyDescent="0.3">
      <c r="A508" s="11" t="str">
        <f t="shared" si="13"/>
        <v>FV Leopoldshafen_wJB</v>
      </c>
      <c r="B508" s="11" t="s">
        <v>291</v>
      </c>
      <c r="C508" s="8" t="s">
        <v>25</v>
      </c>
      <c r="D508" t="s">
        <v>1124</v>
      </c>
      <c r="E508" s="8" t="s">
        <v>25</v>
      </c>
      <c r="F508" s="8" t="s">
        <v>10</v>
      </c>
      <c r="G508" s="8" t="s">
        <v>26</v>
      </c>
      <c r="H508" s="8" t="s">
        <v>15</v>
      </c>
      <c r="I508" s="8" t="s">
        <v>1140</v>
      </c>
      <c r="J508" s="9" t="s">
        <v>12</v>
      </c>
      <c r="K508" s="10" t="s">
        <v>62</v>
      </c>
      <c r="L508" s="8" t="s">
        <v>15</v>
      </c>
      <c r="M508" s="9" t="s">
        <v>12</v>
      </c>
      <c r="N508" s="10" t="s">
        <v>23</v>
      </c>
      <c r="O508" s="8" t="s">
        <v>404</v>
      </c>
      <c r="P508" s="8" t="s">
        <v>1120</v>
      </c>
      <c r="Q508" s="8" t="s">
        <v>947</v>
      </c>
      <c r="R508" s="8" t="s">
        <v>309</v>
      </c>
    </row>
    <row r="509" spans="1:18" x14ac:dyDescent="0.3">
      <c r="A509" s="11" t="str">
        <f t="shared" si="13"/>
        <v>Turnerschaft Durlach_wJB</v>
      </c>
      <c r="B509" s="11" t="s">
        <v>291</v>
      </c>
      <c r="C509" s="8" t="s">
        <v>9</v>
      </c>
      <c r="D509" t="s">
        <v>64</v>
      </c>
      <c r="E509" s="8" t="s">
        <v>9</v>
      </c>
      <c r="F509" s="8" t="s">
        <v>10</v>
      </c>
      <c r="G509" s="8" t="s">
        <v>26</v>
      </c>
      <c r="H509" s="8" t="s">
        <v>14</v>
      </c>
      <c r="I509" s="8" t="s">
        <v>463</v>
      </c>
      <c r="J509" s="9" t="s">
        <v>12</v>
      </c>
      <c r="K509" s="10" t="s">
        <v>1141</v>
      </c>
      <c r="L509" s="8" t="s">
        <v>15</v>
      </c>
      <c r="M509" s="9" t="s">
        <v>12</v>
      </c>
      <c r="N509" s="10" t="s">
        <v>8</v>
      </c>
      <c r="O509" s="8" t="s">
        <v>755</v>
      </c>
      <c r="P509" s="8" t="s">
        <v>1142</v>
      </c>
      <c r="Q509" s="8" t="s">
        <v>1143</v>
      </c>
      <c r="R509" s="8" t="s">
        <v>309</v>
      </c>
    </row>
    <row r="510" spans="1:18" x14ac:dyDescent="0.3">
      <c r="A510" s="11" t="str">
        <f t="shared" si="13"/>
        <v>MTV Karlsruhe_wJB</v>
      </c>
      <c r="B510" s="11" t="s">
        <v>291</v>
      </c>
      <c r="C510" s="8" t="s">
        <v>23</v>
      </c>
      <c r="D510" t="s">
        <v>1094</v>
      </c>
      <c r="E510" s="8" t="s">
        <v>9</v>
      </c>
      <c r="F510" s="8" t="s">
        <v>26</v>
      </c>
      <c r="G510" s="8" t="s">
        <v>26</v>
      </c>
      <c r="H510" s="8" t="s">
        <v>9</v>
      </c>
      <c r="I510" s="8" t="s">
        <v>1144</v>
      </c>
      <c r="J510" s="9" t="s">
        <v>12</v>
      </c>
      <c r="K510" s="10" t="s">
        <v>464</v>
      </c>
      <c r="L510" s="8" t="s">
        <v>26</v>
      </c>
      <c r="M510" s="9" t="s">
        <v>12</v>
      </c>
      <c r="N510" s="10" t="s">
        <v>28</v>
      </c>
      <c r="O510" s="8" t="s">
        <v>360</v>
      </c>
      <c r="P510" s="8" t="s">
        <v>1145</v>
      </c>
      <c r="Q510" s="8" t="s">
        <v>1146</v>
      </c>
      <c r="R510" s="8" t="s">
        <v>309</v>
      </c>
    </row>
    <row r="512" spans="1:18" ht="15.6" x14ac:dyDescent="0.35">
      <c r="C512" s="1" t="s">
        <v>1147</v>
      </c>
    </row>
    <row r="513" spans="1:18" x14ac:dyDescent="0.3">
      <c r="E513" s="6" t="s">
        <v>1</v>
      </c>
      <c r="F513" s="6" t="s">
        <v>2</v>
      </c>
      <c r="G513" s="6" t="s">
        <v>3</v>
      </c>
      <c r="H513" s="6" t="s">
        <v>4</v>
      </c>
      <c r="J513" s="7" t="s">
        <v>5</v>
      </c>
      <c r="M513" s="7" t="s">
        <v>6</v>
      </c>
      <c r="O513" s="6" t="s">
        <v>299</v>
      </c>
      <c r="P513" s="6" t="s">
        <v>300</v>
      </c>
      <c r="Q513" s="6" t="s">
        <v>301</v>
      </c>
      <c r="R513" s="6" t="s">
        <v>302</v>
      </c>
    </row>
    <row r="514" spans="1:18" x14ac:dyDescent="0.3">
      <c r="A514" s="11" t="str">
        <f t="shared" ref="A514:A523" si="14">CONCATENATE(D514,"_",LEFT(B514,3))</f>
        <v>Rhein-Neckar Löwen 2_mJC</v>
      </c>
      <c r="B514" s="11" t="s">
        <v>286</v>
      </c>
      <c r="C514" s="8" t="s">
        <v>7</v>
      </c>
      <c r="D514" t="s">
        <v>75</v>
      </c>
      <c r="E514" s="8" t="s">
        <v>647</v>
      </c>
      <c r="F514" s="8" t="s">
        <v>13</v>
      </c>
      <c r="G514" s="8" t="s">
        <v>26</v>
      </c>
      <c r="H514" s="8" t="s">
        <v>10</v>
      </c>
      <c r="I514" s="8" t="s">
        <v>1148</v>
      </c>
      <c r="J514" s="9" t="s">
        <v>12</v>
      </c>
      <c r="K514" s="10" t="s">
        <v>666</v>
      </c>
      <c r="L514" s="8" t="s">
        <v>995</v>
      </c>
      <c r="M514" s="9" t="s">
        <v>12</v>
      </c>
      <c r="N514" s="10" t="s">
        <v>15</v>
      </c>
      <c r="O514" s="8" t="s">
        <v>1149</v>
      </c>
      <c r="P514" s="8" t="s">
        <v>1150</v>
      </c>
      <c r="Q514" s="8" t="s">
        <v>1151</v>
      </c>
      <c r="R514" s="8" t="s">
        <v>309</v>
      </c>
    </row>
    <row r="515" spans="1:18" x14ac:dyDescent="0.3">
      <c r="A515" s="11" t="str">
        <f t="shared" si="14"/>
        <v>TGS Pforzheim_mJC</v>
      </c>
      <c r="B515" s="11" t="s">
        <v>286</v>
      </c>
      <c r="C515" s="8" t="s">
        <v>10</v>
      </c>
      <c r="D515" t="s">
        <v>77</v>
      </c>
      <c r="E515" s="8" t="s">
        <v>28</v>
      </c>
      <c r="F515" s="8" t="s">
        <v>8</v>
      </c>
      <c r="G515" s="8" t="s">
        <v>10</v>
      </c>
      <c r="H515" s="8" t="s">
        <v>10</v>
      </c>
      <c r="I515" s="8" t="s">
        <v>445</v>
      </c>
      <c r="J515" s="9" t="s">
        <v>12</v>
      </c>
      <c r="K515" s="10" t="s">
        <v>759</v>
      </c>
      <c r="L515" s="8" t="s">
        <v>386</v>
      </c>
      <c r="M515" s="9" t="s">
        <v>12</v>
      </c>
      <c r="N515" s="10" t="s">
        <v>25</v>
      </c>
      <c r="O515" s="8" t="s">
        <v>425</v>
      </c>
      <c r="P515" s="8" t="s">
        <v>1152</v>
      </c>
      <c r="Q515" s="8" t="s">
        <v>450</v>
      </c>
      <c r="R515" s="8" t="s">
        <v>309</v>
      </c>
    </row>
    <row r="516" spans="1:18" x14ac:dyDescent="0.3">
      <c r="A516" s="11" t="str">
        <f t="shared" si="14"/>
        <v>TSV Knittlingen_mJC</v>
      </c>
      <c r="B516" s="11" t="s">
        <v>286</v>
      </c>
      <c r="C516" s="8" t="s">
        <v>19</v>
      </c>
      <c r="D516" t="s">
        <v>173</v>
      </c>
      <c r="E516" s="8" t="s">
        <v>13</v>
      </c>
      <c r="F516" s="8" t="s">
        <v>17</v>
      </c>
      <c r="G516" s="8" t="s">
        <v>7</v>
      </c>
      <c r="H516" s="8" t="s">
        <v>19</v>
      </c>
      <c r="I516" s="8" t="s">
        <v>1153</v>
      </c>
      <c r="J516" s="9" t="s">
        <v>12</v>
      </c>
      <c r="K516" s="10" t="s">
        <v>1074</v>
      </c>
      <c r="L516" s="8" t="s">
        <v>414</v>
      </c>
      <c r="M516" s="9" t="s">
        <v>12</v>
      </c>
      <c r="N516" s="10" t="s">
        <v>9</v>
      </c>
      <c r="O516" s="8" t="s">
        <v>783</v>
      </c>
      <c r="P516" s="8" t="s">
        <v>318</v>
      </c>
      <c r="Q516" s="8" t="s">
        <v>1154</v>
      </c>
      <c r="R516" s="8" t="s">
        <v>309</v>
      </c>
    </row>
    <row r="517" spans="1:18" x14ac:dyDescent="0.3">
      <c r="A517" s="11" t="str">
        <f t="shared" si="14"/>
        <v>SG Pforzheim/Eutingen 2_mJC</v>
      </c>
      <c r="B517" s="11" t="s">
        <v>286</v>
      </c>
      <c r="C517" s="8" t="s">
        <v>15</v>
      </c>
      <c r="D517" t="s">
        <v>53</v>
      </c>
      <c r="E517" s="8" t="s">
        <v>32</v>
      </c>
      <c r="F517" s="8" t="s">
        <v>17</v>
      </c>
      <c r="G517" s="8" t="s">
        <v>7</v>
      </c>
      <c r="H517" s="8" t="s">
        <v>15</v>
      </c>
      <c r="I517" s="8" t="s">
        <v>107</v>
      </c>
      <c r="J517" s="9" t="s">
        <v>12</v>
      </c>
      <c r="K517" s="10" t="s">
        <v>354</v>
      </c>
      <c r="L517" s="8" t="s">
        <v>414</v>
      </c>
      <c r="M517" s="9" t="s">
        <v>12</v>
      </c>
      <c r="N517" s="10" t="s">
        <v>18</v>
      </c>
      <c r="O517" s="8" t="s">
        <v>790</v>
      </c>
      <c r="P517" s="8" t="s">
        <v>1155</v>
      </c>
      <c r="Q517" s="8" t="s">
        <v>1156</v>
      </c>
      <c r="R517" s="8" t="s">
        <v>309</v>
      </c>
    </row>
    <row r="518" spans="1:18" x14ac:dyDescent="0.3">
      <c r="A518" s="11" t="str">
        <f t="shared" si="14"/>
        <v>HSG Ettlingen_mJC</v>
      </c>
      <c r="B518" s="11" t="s">
        <v>286</v>
      </c>
      <c r="C518" s="8" t="s">
        <v>14</v>
      </c>
      <c r="D518" t="s">
        <v>47</v>
      </c>
      <c r="E518" s="8" t="s">
        <v>32</v>
      </c>
      <c r="F518" s="8" t="s">
        <v>18</v>
      </c>
      <c r="G518" s="8" t="s">
        <v>7</v>
      </c>
      <c r="H518" s="8" t="s">
        <v>25</v>
      </c>
      <c r="I518" s="8" t="s">
        <v>508</v>
      </c>
      <c r="J518" s="9" t="s">
        <v>12</v>
      </c>
      <c r="K518" s="10" t="s">
        <v>1157</v>
      </c>
      <c r="L518" s="8" t="s">
        <v>447</v>
      </c>
      <c r="M518" s="9" t="s">
        <v>12</v>
      </c>
      <c r="N518" s="10" t="s">
        <v>44</v>
      </c>
      <c r="O518" s="8" t="s">
        <v>1158</v>
      </c>
      <c r="P518" s="8" t="s">
        <v>583</v>
      </c>
      <c r="Q518" s="8" t="s">
        <v>1159</v>
      </c>
      <c r="R518" s="8" t="s">
        <v>309</v>
      </c>
    </row>
    <row r="519" spans="1:18" x14ac:dyDescent="0.3">
      <c r="A519" s="11" t="str">
        <f t="shared" si="14"/>
        <v>Post Südstadt Karlsruhe_mJC</v>
      </c>
      <c r="B519" s="11" t="s">
        <v>286</v>
      </c>
      <c r="C519" s="8" t="s">
        <v>25</v>
      </c>
      <c r="D519" t="s">
        <v>70</v>
      </c>
      <c r="E519" s="8" t="s">
        <v>13</v>
      </c>
      <c r="F519" s="8" t="s">
        <v>9</v>
      </c>
      <c r="G519" s="8" t="s">
        <v>7</v>
      </c>
      <c r="H519" s="8" t="s">
        <v>9</v>
      </c>
      <c r="I519" s="8" t="s">
        <v>1160</v>
      </c>
      <c r="J519" s="9" t="s">
        <v>12</v>
      </c>
      <c r="K519" s="10" t="s">
        <v>1161</v>
      </c>
      <c r="L519" s="8" t="s">
        <v>13</v>
      </c>
      <c r="M519" s="9" t="s">
        <v>12</v>
      </c>
      <c r="N519" s="10" t="s">
        <v>13</v>
      </c>
      <c r="O519" s="8" t="s">
        <v>335</v>
      </c>
      <c r="P519" s="8" t="s">
        <v>1162</v>
      </c>
      <c r="Q519" s="8" t="s">
        <v>1163</v>
      </c>
      <c r="R519" s="8" t="s">
        <v>309</v>
      </c>
    </row>
    <row r="520" spans="1:18" x14ac:dyDescent="0.3">
      <c r="A520" s="11" t="str">
        <f t="shared" si="14"/>
        <v>MTV Karlsruhe_mJC</v>
      </c>
      <c r="B520" s="11" t="s">
        <v>286</v>
      </c>
      <c r="C520" s="8" t="s">
        <v>9</v>
      </c>
      <c r="D520" t="s">
        <v>1094</v>
      </c>
      <c r="E520" s="8" t="s">
        <v>647</v>
      </c>
      <c r="F520" s="8" t="s">
        <v>14</v>
      </c>
      <c r="G520" s="8" t="s">
        <v>26</v>
      </c>
      <c r="H520" s="8" t="s">
        <v>24</v>
      </c>
      <c r="I520" s="8" t="s">
        <v>1164</v>
      </c>
      <c r="J520" s="9" t="s">
        <v>12</v>
      </c>
      <c r="K520" s="10" t="s">
        <v>1165</v>
      </c>
      <c r="L520" s="8" t="s">
        <v>8</v>
      </c>
      <c r="M520" s="9" t="s">
        <v>12</v>
      </c>
      <c r="N520" s="10" t="s">
        <v>305</v>
      </c>
      <c r="O520" s="8" t="s">
        <v>1166</v>
      </c>
      <c r="P520" s="8" t="s">
        <v>1167</v>
      </c>
      <c r="Q520" s="8" t="s">
        <v>1168</v>
      </c>
      <c r="R520" s="8" t="s">
        <v>309</v>
      </c>
    </row>
    <row r="521" spans="1:18" x14ac:dyDescent="0.3">
      <c r="A521" s="11" t="str">
        <f t="shared" si="14"/>
        <v>TV Sulzfeld_mJC</v>
      </c>
      <c r="B521" s="11" t="s">
        <v>286</v>
      </c>
      <c r="C521" s="8" t="s">
        <v>23</v>
      </c>
      <c r="D521" t="s">
        <v>1119</v>
      </c>
      <c r="E521" s="8" t="s">
        <v>28</v>
      </c>
      <c r="F521" s="8" t="s">
        <v>19</v>
      </c>
      <c r="G521" s="8" t="s">
        <v>26</v>
      </c>
      <c r="H521" s="8" t="s">
        <v>17</v>
      </c>
      <c r="I521" s="8" t="s">
        <v>674</v>
      </c>
      <c r="J521" s="9" t="s">
        <v>12</v>
      </c>
      <c r="K521" s="10" t="s">
        <v>639</v>
      </c>
      <c r="L521" s="8" t="s">
        <v>25</v>
      </c>
      <c r="M521" s="9" t="s">
        <v>12</v>
      </c>
      <c r="N521" s="10" t="s">
        <v>386</v>
      </c>
      <c r="O521" s="8" t="s">
        <v>1169</v>
      </c>
      <c r="P521" s="8" t="s">
        <v>1170</v>
      </c>
      <c r="Q521" s="8" t="s">
        <v>604</v>
      </c>
      <c r="R521" s="8" t="s">
        <v>309</v>
      </c>
    </row>
    <row r="522" spans="1:18" x14ac:dyDescent="0.3">
      <c r="A522" s="11" t="str">
        <f t="shared" si="14"/>
        <v>TG Neureut_mJC</v>
      </c>
      <c r="B522" s="11" t="s">
        <v>286</v>
      </c>
      <c r="C522" s="8" t="s">
        <v>18</v>
      </c>
      <c r="D522" t="s">
        <v>1043</v>
      </c>
      <c r="E522" s="8" t="s">
        <v>13</v>
      </c>
      <c r="F522" s="8" t="s">
        <v>10</v>
      </c>
      <c r="G522" s="8" t="s">
        <v>26</v>
      </c>
      <c r="H522" s="8" t="s">
        <v>44</v>
      </c>
      <c r="I522" s="8" t="s">
        <v>1171</v>
      </c>
      <c r="J522" s="9" t="s">
        <v>12</v>
      </c>
      <c r="K522" s="10" t="s">
        <v>509</v>
      </c>
      <c r="L522" s="8" t="s">
        <v>15</v>
      </c>
      <c r="M522" s="9" t="s">
        <v>12</v>
      </c>
      <c r="N522" s="10" t="s">
        <v>419</v>
      </c>
      <c r="O522" s="8" t="s">
        <v>1172</v>
      </c>
      <c r="P522" s="8" t="s">
        <v>1173</v>
      </c>
      <c r="Q522" s="8" t="s">
        <v>1174</v>
      </c>
      <c r="R522" s="8" t="s">
        <v>309</v>
      </c>
    </row>
    <row r="523" spans="1:18" x14ac:dyDescent="0.3">
      <c r="A523" s="11" t="str">
        <f t="shared" si="14"/>
        <v>Turnerschaft Durlach_mJC</v>
      </c>
      <c r="B523" s="11" t="s">
        <v>286</v>
      </c>
      <c r="C523" s="8" t="s">
        <v>8</v>
      </c>
      <c r="D523" t="s">
        <v>64</v>
      </c>
      <c r="E523" s="8" t="s">
        <v>647</v>
      </c>
      <c r="F523" s="8" t="s">
        <v>10</v>
      </c>
      <c r="G523" s="8" t="s">
        <v>26</v>
      </c>
      <c r="H523" s="8" t="s">
        <v>13</v>
      </c>
      <c r="I523" s="8" t="s">
        <v>1175</v>
      </c>
      <c r="J523" s="9" t="s">
        <v>12</v>
      </c>
      <c r="K523" s="10" t="s">
        <v>1176</v>
      </c>
      <c r="L523" s="8" t="s">
        <v>15</v>
      </c>
      <c r="M523" s="9" t="s">
        <v>12</v>
      </c>
      <c r="N523" s="10" t="s">
        <v>995</v>
      </c>
      <c r="O523" s="8" t="s">
        <v>1177</v>
      </c>
      <c r="P523" s="8" t="s">
        <v>1178</v>
      </c>
      <c r="Q523" s="8" t="s">
        <v>1179</v>
      </c>
      <c r="R523" s="8" t="s">
        <v>309</v>
      </c>
    </row>
    <row r="525" spans="1:18" ht="15.6" x14ac:dyDescent="0.35">
      <c r="C525" s="1" t="s">
        <v>1180</v>
      </c>
    </row>
    <row r="526" spans="1:18" x14ac:dyDescent="0.3">
      <c r="E526" s="6" t="s">
        <v>1</v>
      </c>
      <c r="F526" s="6" t="s">
        <v>2</v>
      </c>
      <c r="G526" s="6" t="s">
        <v>3</v>
      </c>
      <c r="H526" s="6" t="s">
        <v>4</v>
      </c>
      <c r="J526" s="7" t="s">
        <v>5</v>
      </c>
      <c r="M526" s="7" t="s">
        <v>6</v>
      </c>
      <c r="O526" s="6" t="s">
        <v>299</v>
      </c>
      <c r="P526" s="6" t="s">
        <v>300</v>
      </c>
      <c r="Q526" s="6" t="s">
        <v>301</v>
      </c>
      <c r="R526" s="6" t="s">
        <v>302</v>
      </c>
    </row>
    <row r="527" spans="1:18" x14ac:dyDescent="0.3">
      <c r="A527" s="11" t="str">
        <f t="shared" ref="A527:A534" si="15">CONCATENATE(D527,"_",LEFT(B527,3))</f>
        <v>TV Malsch_mJC</v>
      </c>
      <c r="B527" s="11" t="s">
        <v>169</v>
      </c>
      <c r="C527" s="8" t="s">
        <v>7</v>
      </c>
      <c r="D527" t="s">
        <v>1107</v>
      </c>
      <c r="E527" s="8" t="s">
        <v>44</v>
      </c>
      <c r="F527" s="8" t="s">
        <v>17</v>
      </c>
      <c r="G527" s="8" t="s">
        <v>26</v>
      </c>
      <c r="H527" s="8" t="s">
        <v>10</v>
      </c>
      <c r="I527" s="8" t="s">
        <v>1181</v>
      </c>
      <c r="J527" s="9" t="s">
        <v>12</v>
      </c>
      <c r="K527" s="10" t="s">
        <v>483</v>
      </c>
      <c r="L527" s="8" t="s">
        <v>386</v>
      </c>
      <c r="M527" s="9" t="s">
        <v>12</v>
      </c>
      <c r="N527" s="10" t="s">
        <v>15</v>
      </c>
      <c r="O527" s="8" t="s">
        <v>387</v>
      </c>
      <c r="P527" s="8" t="s">
        <v>1182</v>
      </c>
      <c r="Q527" s="8" t="s">
        <v>1183</v>
      </c>
      <c r="R527" s="8" t="s">
        <v>309</v>
      </c>
    </row>
    <row r="528" spans="1:18" x14ac:dyDescent="0.3">
      <c r="A528" s="11" t="str">
        <f t="shared" si="15"/>
        <v>Turnerschaft Mühlburg_mJC</v>
      </c>
      <c r="B528" s="11" t="s">
        <v>169</v>
      </c>
      <c r="C528" s="8" t="s">
        <v>10</v>
      </c>
      <c r="D528" t="s">
        <v>1116</v>
      </c>
      <c r="E528" s="8" t="s">
        <v>24</v>
      </c>
      <c r="F528" s="8" t="s">
        <v>18</v>
      </c>
      <c r="G528" s="8" t="s">
        <v>7</v>
      </c>
      <c r="H528" s="8" t="s">
        <v>10</v>
      </c>
      <c r="I528" s="8" t="s">
        <v>721</v>
      </c>
      <c r="J528" s="9" t="s">
        <v>12</v>
      </c>
      <c r="K528" s="10" t="s">
        <v>363</v>
      </c>
      <c r="L528" s="8" t="s">
        <v>447</v>
      </c>
      <c r="M528" s="9" t="s">
        <v>12</v>
      </c>
      <c r="N528" s="10" t="s">
        <v>14</v>
      </c>
      <c r="O528" s="8" t="s">
        <v>1184</v>
      </c>
      <c r="P528" s="8" t="s">
        <v>1185</v>
      </c>
      <c r="Q528" s="8" t="s">
        <v>1186</v>
      </c>
      <c r="R528" s="8" t="s">
        <v>309</v>
      </c>
    </row>
    <row r="529" spans="1:18" x14ac:dyDescent="0.3">
      <c r="A529" s="11" t="str">
        <f t="shared" si="15"/>
        <v>TV Knielingen_mJC</v>
      </c>
      <c r="B529" s="11" t="s">
        <v>169</v>
      </c>
      <c r="C529" s="8" t="s">
        <v>19</v>
      </c>
      <c r="D529" t="s">
        <v>1113</v>
      </c>
      <c r="E529" s="8" t="s">
        <v>24</v>
      </c>
      <c r="F529" s="8" t="s">
        <v>23</v>
      </c>
      <c r="G529" s="8" t="s">
        <v>26</v>
      </c>
      <c r="H529" s="8" t="s">
        <v>15</v>
      </c>
      <c r="I529" s="8" t="s">
        <v>488</v>
      </c>
      <c r="J529" s="9" t="s">
        <v>12</v>
      </c>
      <c r="K529" s="10" t="s">
        <v>437</v>
      </c>
      <c r="L529" s="8" t="s">
        <v>32</v>
      </c>
      <c r="M529" s="9" t="s">
        <v>12</v>
      </c>
      <c r="N529" s="10" t="s">
        <v>23</v>
      </c>
      <c r="O529" s="8" t="s">
        <v>477</v>
      </c>
      <c r="P529" s="8" t="s">
        <v>1187</v>
      </c>
      <c r="Q529" s="8" t="s">
        <v>1188</v>
      </c>
      <c r="R529" s="8" t="s">
        <v>338</v>
      </c>
    </row>
    <row r="530" spans="1:18" x14ac:dyDescent="0.3">
      <c r="A530" s="11" t="str">
        <f t="shared" si="15"/>
        <v>HSG Linkenheim-Hochstetten-Liedolsheim_mJC</v>
      </c>
      <c r="B530" s="11" t="s">
        <v>169</v>
      </c>
      <c r="C530" s="8" t="s">
        <v>15</v>
      </c>
      <c r="D530" t="s">
        <v>174</v>
      </c>
      <c r="E530" s="8" t="s">
        <v>24</v>
      </c>
      <c r="F530" s="8" t="s">
        <v>9</v>
      </c>
      <c r="G530" s="8" t="s">
        <v>10</v>
      </c>
      <c r="H530" s="8" t="s">
        <v>19</v>
      </c>
      <c r="I530" s="8" t="s">
        <v>437</v>
      </c>
      <c r="J530" s="9" t="s">
        <v>12</v>
      </c>
      <c r="K530" s="10" t="s">
        <v>45</v>
      </c>
      <c r="L530" s="8" t="s">
        <v>32</v>
      </c>
      <c r="M530" s="9" t="s">
        <v>12</v>
      </c>
      <c r="N530" s="10" t="s">
        <v>23</v>
      </c>
      <c r="O530" s="8" t="s">
        <v>477</v>
      </c>
      <c r="P530" s="8" t="s">
        <v>1189</v>
      </c>
      <c r="Q530" s="8" t="s">
        <v>1068</v>
      </c>
      <c r="R530" s="8" t="s">
        <v>338</v>
      </c>
    </row>
    <row r="531" spans="1:18" x14ac:dyDescent="0.3">
      <c r="A531" s="11" t="str">
        <f t="shared" si="15"/>
        <v>JSG Niefern/Mühlacker_mJC</v>
      </c>
      <c r="B531" s="11" t="s">
        <v>169</v>
      </c>
      <c r="C531" s="8" t="s">
        <v>14</v>
      </c>
      <c r="D531" t="s">
        <v>1039</v>
      </c>
      <c r="E531" s="8" t="s">
        <v>24</v>
      </c>
      <c r="F531" s="8" t="s">
        <v>15</v>
      </c>
      <c r="G531" s="8" t="s">
        <v>7</v>
      </c>
      <c r="H531" s="8" t="s">
        <v>9</v>
      </c>
      <c r="I531" s="8" t="s">
        <v>378</v>
      </c>
      <c r="J531" s="9" t="s">
        <v>12</v>
      </c>
      <c r="K531" s="10" t="s">
        <v>340</v>
      </c>
      <c r="L531" s="8" t="s">
        <v>18</v>
      </c>
      <c r="M531" s="9" t="s">
        <v>12</v>
      </c>
      <c r="N531" s="10" t="s">
        <v>13</v>
      </c>
      <c r="O531" s="8" t="s">
        <v>588</v>
      </c>
      <c r="P531" s="8" t="s">
        <v>1120</v>
      </c>
      <c r="Q531" s="8" t="s">
        <v>1190</v>
      </c>
      <c r="R531" s="8" t="s">
        <v>309</v>
      </c>
    </row>
    <row r="532" spans="1:18" x14ac:dyDescent="0.3">
      <c r="A532" s="11" t="str">
        <f t="shared" si="15"/>
        <v>SV Langensteinbach_mJC</v>
      </c>
      <c r="B532" s="11" t="s">
        <v>169</v>
      </c>
      <c r="C532" s="8" t="s">
        <v>25</v>
      </c>
      <c r="D532" t="s">
        <v>1048</v>
      </c>
      <c r="E532" s="8" t="s">
        <v>17</v>
      </c>
      <c r="F532" s="8" t="s">
        <v>10</v>
      </c>
      <c r="G532" s="8" t="s">
        <v>10</v>
      </c>
      <c r="H532" s="8" t="s">
        <v>9</v>
      </c>
      <c r="I532" s="8" t="s">
        <v>343</v>
      </c>
      <c r="J532" s="9" t="s">
        <v>12</v>
      </c>
      <c r="K532" s="10" t="s">
        <v>1191</v>
      </c>
      <c r="L532" s="8" t="s">
        <v>25</v>
      </c>
      <c r="M532" s="9" t="s">
        <v>12</v>
      </c>
      <c r="N532" s="10" t="s">
        <v>32</v>
      </c>
      <c r="O532" s="8" t="s">
        <v>552</v>
      </c>
      <c r="P532" s="8" t="s">
        <v>1192</v>
      </c>
      <c r="Q532" s="8" t="s">
        <v>523</v>
      </c>
      <c r="R532" s="8" t="s">
        <v>309</v>
      </c>
    </row>
    <row r="533" spans="1:18" x14ac:dyDescent="0.3">
      <c r="A533" s="11" t="str">
        <f t="shared" si="15"/>
        <v>TV Bretten_mJC</v>
      </c>
      <c r="B533" s="11" t="s">
        <v>169</v>
      </c>
      <c r="C533" s="8" t="s">
        <v>9</v>
      </c>
      <c r="D533" t="s">
        <v>1193</v>
      </c>
      <c r="E533" s="8" t="s">
        <v>24</v>
      </c>
      <c r="F533" s="8" t="s">
        <v>10</v>
      </c>
      <c r="G533" s="8" t="s">
        <v>26</v>
      </c>
      <c r="H533" s="8" t="s">
        <v>8</v>
      </c>
      <c r="I533" s="8" t="s">
        <v>817</v>
      </c>
      <c r="J533" s="9" t="s">
        <v>12</v>
      </c>
      <c r="K533" s="10" t="s">
        <v>674</v>
      </c>
      <c r="L533" s="8" t="s">
        <v>15</v>
      </c>
      <c r="M533" s="9" t="s">
        <v>12</v>
      </c>
      <c r="N533" s="10" t="s">
        <v>359</v>
      </c>
      <c r="O533" s="8" t="s">
        <v>1072</v>
      </c>
      <c r="P533" s="8" t="s">
        <v>894</v>
      </c>
      <c r="Q533" s="8" t="s">
        <v>1194</v>
      </c>
      <c r="R533" s="8" t="s">
        <v>736</v>
      </c>
    </row>
    <row r="534" spans="1:18" x14ac:dyDescent="0.3">
      <c r="A534" s="11" t="str">
        <f t="shared" si="15"/>
        <v>SG Stutensee-Weingarten 2_mJC</v>
      </c>
      <c r="B534" s="11" t="s">
        <v>169</v>
      </c>
      <c r="C534" s="8" t="s">
        <v>23</v>
      </c>
      <c r="D534" t="s">
        <v>1195</v>
      </c>
      <c r="E534" s="8" t="s">
        <v>24</v>
      </c>
      <c r="F534" s="8" t="s">
        <v>10</v>
      </c>
      <c r="G534" s="8" t="s">
        <v>26</v>
      </c>
      <c r="H534" s="8" t="s">
        <v>8</v>
      </c>
      <c r="I534" s="8" t="s">
        <v>100</v>
      </c>
      <c r="J534" s="9" t="s">
        <v>12</v>
      </c>
      <c r="K534" s="10" t="s">
        <v>221</v>
      </c>
      <c r="L534" s="8" t="s">
        <v>15</v>
      </c>
      <c r="M534" s="9" t="s">
        <v>12</v>
      </c>
      <c r="N534" s="10" t="s">
        <v>359</v>
      </c>
      <c r="O534" s="8" t="s">
        <v>1072</v>
      </c>
      <c r="P534" s="8" t="s">
        <v>532</v>
      </c>
      <c r="Q534" s="8" t="s">
        <v>1196</v>
      </c>
      <c r="R534" s="8" t="s">
        <v>736</v>
      </c>
    </row>
    <row r="536" spans="1:18" ht="15.6" x14ac:dyDescent="0.35">
      <c r="C536" s="1" t="s">
        <v>1197</v>
      </c>
    </row>
    <row r="537" spans="1:18" x14ac:dyDescent="0.3">
      <c r="E537" s="6" t="s">
        <v>1</v>
      </c>
      <c r="F537" s="6" t="s">
        <v>2</v>
      </c>
      <c r="G537" s="6" t="s">
        <v>3</v>
      </c>
      <c r="H537" s="6" t="s">
        <v>4</v>
      </c>
      <c r="J537" s="7" t="s">
        <v>5</v>
      </c>
      <c r="M537" s="7" t="s">
        <v>6</v>
      </c>
      <c r="O537" s="6" t="s">
        <v>299</v>
      </c>
      <c r="P537" s="6" t="s">
        <v>300</v>
      </c>
      <c r="Q537" s="6" t="s">
        <v>301</v>
      </c>
      <c r="R537" s="6" t="s">
        <v>302</v>
      </c>
    </row>
    <row r="538" spans="1:18" x14ac:dyDescent="0.3">
      <c r="A538" s="11" t="str">
        <f t="shared" ref="A538:A545" si="16">CONCATENATE(D538,"_",LEFT(B538,3))</f>
        <v>HV Bad Schönborn_mJC</v>
      </c>
      <c r="B538" s="11" t="s">
        <v>170</v>
      </c>
      <c r="C538" s="8" t="s">
        <v>7</v>
      </c>
      <c r="D538" t="s">
        <v>81</v>
      </c>
      <c r="E538" s="8" t="s">
        <v>17</v>
      </c>
      <c r="F538" s="8" t="s">
        <v>18</v>
      </c>
      <c r="G538" s="8" t="s">
        <v>26</v>
      </c>
      <c r="H538" s="8" t="s">
        <v>10</v>
      </c>
      <c r="I538" s="8" t="s">
        <v>1082</v>
      </c>
      <c r="J538" s="9" t="s">
        <v>12</v>
      </c>
      <c r="K538" s="10" t="s">
        <v>85</v>
      </c>
      <c r="L538" s="8" t="s">
        <v>312</v>
      </c>
      <c r="M538" s="9" t="s">
        <v>12</v>
      </c>
      <c r="N538" s="10" t="s">
        <v>15</v>
      </c>
      <c r="O538" s="8" t="s">
        <v>313</v>
      </c>
      <c r="P538" s="8" t="s">
        <v>902</v>
      </c>
      <c r="Q538" s="8" t="s">
        <v>1198</v>
      </c>
      <c r="R538" s="8" t="s">
        <v>309</v>
      </c>
    </row>
    <row r="539" spans="1:18" x14ac:dyDescent="0.3">
      <c r="A539" s="11" t="str">
        <f t="shared" si="16"/>
        <v>SG Heidelsheim/Helmsheim/Gondelsheim_mJC</v>
      </c>
      <c r="B539" s="11" t="s">
        <v>170</v>
      </c>
      <c r="C539" s="8" t="s">
        <v>10</v>
      </c>
      <c r="D539" t="s">
        <v>67</v>
      </c>
      <c r="E539" s="8" t="s">
        <v>24</v>
      </c>
      <c r="F539" s="8" t="s">
        <v>18</v>
      </c>
      <c r="G539" s="8" t="s">
        <v>7</v>
      </c>
      <c r="H539" s="8" t="s">
        <v>10</v>
      </c>
      <c r="I539" s="8" t="s">
        <v>396</v>
      </c>
      <c r="J539" s="9" t="s">
        <v>12</v>
      </c>
      <c r="K539" s="10" t="s">
        <v>38</v>
      </c>
      <c r="L539" s="8" t="s">
        <v>447</v>
      </c>
      <c r="M539" s="9" t="s">
        <v>12</v>
      </c>
      <c r="N539" s="10" t="s">
        <v>14</v>
      </c>
      <c r="O539" s="8" t="s">
        <v>1184</v>
      </c>
      <c r="P539" s="8" t="s">
        <v>880</v>
      </c>
      <c r="Q539" s="8" t="s">
        <v>533</v>
      </c>
      <c r="R539" s="8" t="s">
        <v>309</v>
      </c>
    </row>
    <row r="540" spans="1:18" x14ac:dyDescent="0.3">
      <c r="A540" s="11" t="str">
        <f t="shared" si="16"/>
        <v>TV Forst 2_mJC</v>
      </c>
      <c r="B540" s="11" t="s">
        <v>170</v>
      </c>
      <c r="C540" s="8" t="s">
        <v>19</v>
      </c>
      <c r="D540" t="s">
        <v>1199</v>
      </c>
      <c r="E540" s="8" t="s">
        <v>44</v>
      </c>
      <c r="F540" s="8" t="s">
        <v>8</v>
      </c>
      <c r="G540" s="8" t="s">
        <v>26</v>
      </c>
      <c r="H540" s="8" t="s">
        <v>19</v>
      </c>
      <c r="I540" s="8" t="s">
        <v>399</v>
      </c>
      <c r="J540" s="9" t="s">
        <v>12</v>
      </c>
      <c r="K540" s="10" t="s">
        <v>65</v>
      </c>
      <c r="L540" s="8" t="s">
        <v>359</v>
      </c>
      <c r="M540" s="9" t="s">
        <v>12</v>
      </c>
      <c r="N540" s="10" t="s">
        <v>25</v>
      </c>
      <c r="O540" s="8" t="s">
        <v>977</v>
      </c>
      <c r="P540" s="8" t="s">
        <v>1200</v>
      </c>
      <c r="Q540" s="8" t="s">
        <v>1201</v>
      </c>
      <c r="R540" s="8" t="s">
        <v>309</v>
      </c>
    </row>
    <row r="541" spans="1:18" x14ac:dyDescent="0.3">
      <c r="A541" s="11" t="str">
        <f t="shared" si="16"/>
        <v>JSG Neuthard/Büchenau_mJC</v>
      </c>
      <c r="B541" s="11" t="s">
        <v>170</v>
      </c>
      <c r="C541" s="8" t="s">
        <v>15</v>
      </c>
      <c r="D541" t="s">
        <v>281</v>
      </c>
      <c r="E541" s="8" t="s">
        <v>24</v>
      </c>
      <c r="F541" s="8" t="s">
        <v>9</v>
      </c>
      <c r="G541" s="8" t="s">
        <v>26</v>
      </c>
      <c r="H541" s="8" t="s">
        <v>14</v>
      </c>
      <c r="I541" s="8" t="s">
        <v>749</v>
      </c>
      <c r="J541" s="9" t="s">
        <v>12</v>
      </c>
      <c r="K541" s="10" t="s">
        <v>385</v>
      </c>
      <c r="L541" s="8" t="s">
        <v>28</v>
      </c>
      <c r="M541" s="9" t="s">
        <v>12</v>
      </c>
      <c r="N541" s="10" t="s">
        <v>8</v>
      </c>
      <c r="O541" s="8" t="s">
        <v>880</v>
      </c>
      <c r="P541" s="8" t="s">
        <v>1202</v>
      </c>
      <c r="Q541" s="8" t="s">
        <v>1203</v>
      </c>
      <c r="R541" s="8" t="s">
        <v>309</v>
      </c>
    </row>
    <row r="542" spans="1:18" x14ac:dyDescent="0.3">
      <c r="A542" s="11" t="str">
        <f t="shared" si="16"/>
        <v>SG Graben-Neudorf_mJC</v>
      </c>
      <c r="B542" s="11" t="s">
        <v>170</v>
      </c>
      <c r="C542" s="8" t="s">
        <v>14</v>
      </c>
      <c r="D542" t="s">
        <v>175</v>
      </c>
      <c r="E542" s="8" t="s">
        <v>24</v>
      </c>
      <c r="F542" s="8" t="s">
        <v>25</v>
      </c>
      <c r="G542" s="8" t="s">
        <v>7</v>
      </c>
      <c r="H542" s="8" t="s">
        <v>14</v>
      </c>
      <c r="I542" s="8" t="s">
        <v>582</v>
      </c>
      <c r="J542" s="9" t="s">
        <v>12</v>
      </c>
      <c r="K542" s="10" t="s">
        <v>759</v>
      </c>
      <c r="L542" s="8" t="s">
        <v>44</v>
      </c>
      <c r="M542" s="9" t="s">
        <v>12</v>
      </c>
      <c r="N542" s="10" t="s">
        <v>17</v>
      </c>
      <c r="O542" s="8" t="s">
        <v>680</v>
      </c>
      <c r="P542" s="8" t="s">
        <v>826</v>
      </c>
      <c r="Q542" s="8" t="s">
        <v>1204</v>
      </c>
      <c r="R542" s="8" t="s">
        <v>309</v>
      </c>
    </row>
    <row r="543" spans="1:18" x14ac:dyDescent="0.3">
      <c r="A543" s="11" t="str">
        <f t="shared" si="16"/>
        <v>TG Neureut 2_mJC</v>
      </c>
      <c r="B543" s="11" t="s">
        <v>170</v>
      </c>
      <c r="C543" s="8" t="s">
        <v>25</v>
      </c>
      <c r="D543" t="s">
        <v>1205</v>
      </c>
      <c r="E543" s="8" t="s">
        <v>17</v>
      </c>
      <c r="F543" s="8" t="s">
        <v>19</v>
      </c>
      <c r="G543" s="8" t="s">
        <v>26</v>
      </c>
      <c r="H543" s="8" t="s">
        <v>23</v>
      </c>
      <c r="I543" s="8" t="s">
        <v>1127</v>
      </c>
      <c r="J543" s="9" t="s">
        <v>12</v>
      </c>
      <c r="K543" s="10" t="s">
        <v>464</v>
      </c>
      <c r="L543" s="8" t="s">
        <v>25</v>
      </c>
      <c r="M543" s="9" t="s">
        <v>12</v>
      </c>
      <c r="N543" s="10" t="s">
        <v>32</v>
      </c>
      <c r="O543" s="8" t="s">
        <v>552</v>
      </c>
      <c r="P543" s="8" t="s">
        <v>1206</v>
      </c>
      <c r="Q543" s="8" t="s">
        <v>1207</v>
      </c>
      <c r="R543" s="8" t="s">
        <v>309</v>
      </c>
    </row>
    <row r="544" spans="1:18" x14ac:dyDescent="0.3">
      <c r="A544" s="11" t="str">
        <f t="shared" si="16"/>
        <v>JSG Niefern/Mühlacker 2_mJC</v>
      </c>
      <c r="B544" s="11" t="s">
        <v>170</v>
      </c>
      <c r="C544" s="8" t="s">
        <v>9</v>
      </c>
      <c r="D544" t="s">
        <v>1208</v>
      </c>
      <c r="E544" s="8" t="s">
        <v>17</v>
      </c>
      <c r="F544" s="8" t="s">
        <v>7</v>
      </c>
      <c r="G544" s="8" t="s">
        <v>26</v>
      </c>
      <c r="H544" s="8" t="s">
        <v>8</v>
      </c>
      <c r="I544" s="8" t="s">
        <v>817</v>
      </c>
      <c r="J544" s="9" t="s">
        <v>12</v>
      </c>
      <c r="K544" s="10" t="s">
        <v>1209</v>
      </c>
      <c r="L544" s="8" t="s">
        <v>10</v>
      </c>
      <c r="M544" s="9" t="s">
        <v>12</v>
      </c>
      <c r="N544" s="10" t="s">
        <v>359</v>
      </c>
      <c r="O544" s="8" t="s">
        <v>966</v>
      </c>
      <c r="P544" s="8" t="s">
        <v>1210</v>
      </c>
      <c r="Q544" s="8" t="s">
        <v>1211</v>
      </c>
      <c r="R544" s="8" t="s">
        <v>309</v>
      </c>
    </row>
    <row r="545" spans="1:18" x14ac:dyDescent="0.3">
      <c r="A545" s="11" t="str">
        <f t="shared" si="16"/>
        <v>SG Hambrücken/Weiher_mJC</v>
      </c>
      <c r="B545" s="11" t="s">
        <v>170</v>
      </c>
      <c r="C545" s="8" t="s">
        <v>23</v>
      </c>
      <c r="D545" t="s">
        <v>74</v>
      </c>
      <c r="E545" s="8" t="s">
        <v>8</v>
      </c>
      <c r="F545" s="8" t="s">
        <v>26</v>
      </c>
      <c r="G545" s="8" t="s">
        <v>26</v>
      </c>
      <c r="H545" s="8" t="s">
        <v>8</v>
      </c>
      <c r="I545" s="8" t="s">
        <v>1212</v>
      </c>
      <c r="J545" s="9" t="s">
        <v>12</v>
      </c>
      <c r="K545" s="10" t="s">
        <v>114</v>
      </c>
      <c r="L545" s="8" t="s">
        <v>26</v>
      </c>
      <c r="M545" s="9" t="s">
        <v>12</v>
      </c>
      <c r="N545" s="10" t="s">
        <v>359</v>
      </c>
      <c r="O545" s="8" t="s">
        <v>360</v>
      </c>
      <c r="P545" s="8" t="s">
        <v>1213</v>
      </c>
      <c r="Q545" s="8" t="s">
        <v>1214</v>
      </c>
      <c r="R545" s="8" t="s">
        <v>309</v>
      </c>
    </row>
    <row r="547" spans="1:18" ht="15.6" x14ac:dyDescent="0.35">
      <c r="C547" s="1" t="s">
        <v>1215</v>
      </c>
    </row>
    <row r="548" spans="1:18" x14ac:dyDescent="0.3">
      <c r="E548" s="6" t="s">
        <v>1</v>
      </c>
      <c r="F548" s="6" t="s">
        <v>2</v>
      </c>
      <c r="G548" s="6" t="s">
        <v>3</v>
      </c>
      <c r="H548" s="6" t="s">
        <v>4</v>
      </c>
      <c r="J548" s="7" t="s">
        <v>5</v>
      </c>
      <c r="M548" s="7" t="s">
        <v>6</v>
      </c>
      <c r="O548" s="6" t="s">
        <v>299</v>
      </c>
      <c r="P548" s="6" t="s">
        <v>300</v>
      </c>
      <c r="Q548" s="6" t="s">
        <v>301</v>
      </c>
      <c r="R548" s="6" t="s">
        <v>302</v>
      </c>
    </row>
    <row r="549" spans="1:18" x14ac:dyDescent="0.3">
      <c r="A549" s="11" t="str">
        <f t="shared" ref="A549:A554" si="17">CONCATENATE(D549,"_",LEFT(B549,3))</f>
        <v>HSG Walzbachtal 2_mJC</v>
      </c>
      <c r="B549" s="11" t="s">
        <v>170</v>
      </c>
      <c r="C549" s="8" t="s">
        <v>7</v>
      </c>
      <c r="D549" t="s">
        <v>1123</v>
      </c>
      <c r="E549" s="8" t="s">
        <v>18</v>
      </c>
      <c r="F549" s="8" t="s">
        <v>23</v>
      </c>
      <c r="G549" s="8" t="s">
        <v>26</v>
      </c>
      <c r="H549" s="8" t="s">
        <v>7</v>
      </c>
      <c r="I549" s="8" t="s">
        <v>161</v>
      </c>
      <c r="J549" s="9" t="s">
        <v>12</v>
      </c>
      <c r="K549" s="10" t="s">
        <v>115</v>
      </c>
      <c r="L549" s="8" t="s">
        <v>32</v>
      </c>
      <c r="M549" s="9" t="s">
        <v>12</v>
      </c>
      <c r="N549" s="10" t="s">
        <v>10</v>
      </c>
      <c r="O549" s="8" t="s">
        <v>536</v>
      </c>
      <c r="P549" s="8" t="s">
        <v>1216</v>
      </c>
      <c r="Q549" s="8" t="s">
        <v>1217</v>
      </c>
      <c r="R549" s="8" t="s">
        <v>309</v>
      </c>
    </row>
    <row r="550" spans="1:18" x14ac:dyDescent="0.3">
      <c r="A550" s="11" t="str">
        <f t="shared" si="17"/>
        <v>TV Malsch 2_mJC</v>
      </c>
      <c r="B550" s="11" t="s">
        <v>170</v>
      </c>
      <c r="C550" s="8" t="s">
        <v>10</v>
      </c>
      <c r="D550" t="s">
        <v>1218</v>
      </c>
      <c r="E550" s="8" t="s">
        <v>23</v>
      </c>
      <c r="F550" s="8" t="s">
        <v>14</v>
      </c>
      <c r="G550" s="8" t="s">
        <v>26</v>
      </c>
      <c r="H550" s="8" t="s">
        <v>19</v>
      </c>
      <c r="I550" s="8" t="s">
        <v>31</v>
      </c>
      <c r="J550" s="9" t="s">
        <v>12</v>
      </c>
      <c r="K550" s="10" t="s">
        <v>85</v>
      </c>
      <c r="L550" s="8" t="s">
        <v>8</v>
      </c>
      <c r="M550" s="9" t="s">
        <v>12</v>
      </c>
      <c r="N550" s="10" t="s">
        <v>25</v>
      </c>
      <c r="O550" s="8" t="s">
        <v>826</v>
      </c>
      <c r="P550" s="8" t="s">
        <v>1142</v>
      </c>
      <c r="Q550" s="8" t="s">
        <v>476</v>
      </c>
      <c r="R550" s="8" t="s">
        <v>309</v>
      </c>
    </row>
    <row r="551" spans="1:18" x14ac:dyDescent="0.3">
      <c r="A551" s="11" t="str">
        <f t="shared" si="17"/>
        <v>JSG Enztal_mJC</v>
      </c>
      <c r="B551" s="11" t="s">
        <v>170</v>
      </c>
      <c r="C551" s="8" t="s">
        <v>19</v>
      </c>
      <c r="D551" t="s">
        <v>176</v>
      </c>
      <c r="E551" s="8" t="s">
        <v>23</v>
      </c>
      <c r="F551" s="8" t="s">
        <v>15</v>
      </c>
      <c r="G551" s="8" t="s">
        <v>7</v>
      </c>
      <c r="H551" s="8" t="s">
        <v>19</v>
      </c>
      <c r="I551" s="8" t="s">
        <v>375</v>
      </c>
      <c r="J551" s="9" t="s">
        <v>12</v>
      </c>
      <c r="K551" s="10" t="s">
        <v>95</v>
      </c>
      <c r="L551" s="8" t="s">
        <v>18</v>
      </c>
      <c r="M551" s="9" t="s">
        <v>12</v>
      </c>
      <c r="N551" s="10" t="s">
        <v>9</v>
      </c>
      <c r="O551" s="8" t="s">
        <v>564</v>
      </c>
      <c r="P551" s="8" t="s">
        <v>1219</v>
      </c>
      <c r="Q551" s="8" t="s">
        <v>1220</v>
      </c>
      <c r="R551" s="8" t="s">
        <v>309</v>
      </c>
    </row>
    <row r="552" spans="1:18" x14ac:dyDescent="0.3">
      <c r="A552" s="11" t="str">
        <f t="shared" si="17"/>
        <v>SG Eggenstein-Leopoldshafen_mJC</v>
      </c>
      <c r="B552" s="11" t="s">
        <v>170</v>
      </c>
      <c r="C552" s="8" t="s">
        <v>15</v>
      </c>
      <c r="D552" t="s">
        <v>183</v>
      </c>
      <c r="E552" s="8" t="s">
        <v>18</v>
      </c>
      <c r="F552" s="8" t="s">
        <v>19</v>
      </c>
      <c r="G552" s="8" t="s">
        <v>10</v>
      </c>
      <c r="H552" s="8" t="s">
        <v>15</v>
      </c>
      <c r="I552" s="8" t="s">
        <v>87</v>
      </c>
      <c r="J552" s="9" t="s">
        <v>12</v>
      </c>
      <c r="K552" s="10" t="s">
        <v>140</v>
      </c>
      <c r="L552" s="8" t="s">
        <v>23</v>
      </c>
      <c r="M552" s="9" t="s">
        <v>12</v>
      </c>
      <c r="N552" s="10" t="s">
        <v>8</v>
      </c>
      <c r="O552" s="8" t="s">
        <v>628</v>
      </c>
      <c r="P552" s="8" t="s">
        <v>1221</v>
      </c>
      <c r="Q552" s="8" t="s">
        <v>1222</v>
      </c>
      <c r="R552" s="8" t="s">
        <v>309</v>
      </c>
    </row>
    <row r="553" spans="1:18" x14ac:dyDescent="0.3">
      <c r="A553" s="11" t="str">
        <f t="shared" si="17"/>
        <v>Post Südstadt Karlsruhe 2_mJC</v>
      </c>
      <c r="B553" s="11" t="s">
        <v>170</v>
      </c>
      <c r="C553" s="8" t="s">
        <v>14</v>
      </c>
      <c r="D553" t="s">
        <v>1223</v>
      </c>
      <c r="E553" s="8" t="s">
        <v>23</v>
      </c>
      <c r="F553" s="8" t="s">
        <v>10</v>
      </c>
      <c r="G553" s="8" t="s">
        <v>7</v>
      </c>
      <c r="H553" s="8" t="s">
        <v>14</v>
      </c>
      <c r="I553" s="8" t="s">
        <v>123</v>
      </c>
      <c r="J553" s="9" t="s">
        <v>12</v>
      </c>
      <c r="K553" s="10" t="s">
        <v>372</v>
      </c>
      <c r="L553" s="8" t="s">
        <v>14</v>
      </c>
      <c r="M553" s="9" t="s">
        <v>12</v>
      </c>
      <c r="N553" s="10" t="s">
        <v>17</v>
      </c>
      <c r="O553" s="8" t="s">
        <v>958</v>
      </c>
      <c r="P553" s="8" t="s">
        <v>1049</v>
      </c>
      <c r="Q553" s="8" t="s">
        <v>1224</v>
      </c>
      <c r="R553" s="8" t="s">
        <v>309</v>
      </c>
    </row>
    <row r="554" spans="1:18" x14ac:dyDescent="0.3">
      <c r="A554" s="11" t="str">
        <f t="shared" si="17"/>
        <v>SV Langensteinbach 2_mJC</v>
      </c>
      <c r="B554" s="11" t="s">
        <v>170</v>
      </c>
      <c r="C554" s="8" t="s">
        <v>25</v>
      </c>
      <c r="D554" t="s">
        <v>1225</v>
      </c>
      <c r="E554" s="8" t="s">
        <v>23</v>
      </c>
      <c r="F554" s="8" t="s">
        <v>7</v>
      </c>
      <c r="G554" s="8" t="s">
        <v>26</v>
      </c>
      <c r="H554" s="8" t="s">
        <v>9</v>
      </c>
      <c r="I554" s="8" t="s">
        <v>624</v>
      </c>
      <c r="J554" s="9" t="s">
        <v>12</v>
      </c>
      <c r="K554" s="10" t="s">
        <v>34</v>
      </c>
      <c r="L554" s="8" t="s">
        <v>10</v>
      </c>
      <c r="M554" s="9" t="s">
        <v>12</v>
      </c>
      <c r="N554" s="10" t="s">
        <v>28</v>
      </c>
      <c r="O554" s="8" t="s">
        <v>409</v>
      </c>
      <c r="P554" s="8" t="s">
        <v>1226</v>
      </c>
      <c r="Q554" s="8" t="s">
        <v>1077</v>
      </c>
      <c r="R554" s="8" t="s">
        <v>309</v>
      </c>
    </row>
    <row r="556" spans="1:18" ht="15.6" x14ac:dyDescent="0.35">
      <c r="C556" s="1" t="s">
        <v>1227</v>
      </c>
    </row>
    <row r="557" spans="1:18" x14ac:dyDescent="0.3">
      <c r="E557" s="6" t="s">
        <v>1</v>
      </c>
      <c r="F557" s="6" t="s">
        <v>2</v>
      </c>
      <c r="G557" s="6" t="s">
        <v>3</v>
      </c>
      <c r="H557" s="6" t="s">
        <v>4</v>
      </c>
      <c r="J557" s="7" t="s">
        <v>5</v>
      </c>
      <c r="M557" s="7" t="s">
        <v>6</v>
      </c>
      <c r="O557" s="6" t="s">
        <v>299</v>
      </c>
      <c r="P557" s="6" t="s">
        <v>300</v>
      </c>
      <c r="Q557" s="6" t="s">
        <v>301</v>
      </c>
      <c r="R557" s="6" t="s">
        <v>302</v>
      </c>
    </row>
    <row r="558" spans="1:18" x14ac:dyDescent="0.3">
      <c r="A558" s="11" t="str">
        <f t="shared" ref="A558:A563" si="18">CONCATENATE(D558,"_",LEFT(B558,3))</f>
        <v>Rhein-Neckar Löwen_wJC</v>
      </c>
      <c r="B558" s="11" t="s">
        <v>294</v>
      </c>
      <c r="C558" s="8" t="s">
        <v>7</v>
      </c>
      <c r="D558" t="s">
        <v>46</v>
      </c>
      <c r="E558" s="8" t="s">
        <v>44</v>
      </c>
      <c r="F558" s="8" t="s">
        <v>24</v>
      </c>
      <c r="G558" s="8" t="s">
        <v>26</v>
      </c>
      <c r="H558" s="8" t="s">
        <v>7</v>
      </c>
      <c r="I558" s="8" t="s">
        <v>1071</v>
      </c>
      <c r="J558" s="9" t="s">
        <v>12</v>
      </c>
      <c r="K558" s="10" t="s">
        <v>117</v>
      </c>
      <c r="L558" s="8" t="s">
        <v>305</v>
      </c>
      <c r="M558" s="9" t="s">
        <v>12</v>
      </c>
      <c r="N558" s="10" t="s">
        <v>10</v>
      </c>
      <c r="O558" s="8" t="s">
        <v>972</v>
      </c>
      <c r="P558" s="8" t="s">
        <v>1228</v>
      </c>
      <c r="Q558" s="8" t="s">
        <v>1229</v>
      </c>
      <c r="R558" s="8" t="s">
        <v>309</v>
      </c>
    </row>
    <row r="559" spans="1:18" x14ac:dyDescent="0.3">
      <c r="A559" s="11" t="str">
        <f t="shared" si="18"/>
        <v>SG Eggenstein-Leopoldshafen_wJC</v>
      </c>
      <c r="B559" s="11" t="s">
        <v>294</v>
      </c>
      <c r="C559" s="8" t="s">
        <v>10</v>
      </c>
      <c r="D559" t="s">
        <v>183</v>
      </c>
      <c r="E559" s="8" t="s">
        <v>24</v>
      </c>
      <c r="F559" s="8" t="s">
        <v>18</v>
      </c>
      <c r="G559" s="8" t="s">
        <v>26</v>
      </c>
      <c r="H559" s="8" t="s">
        <v>19</v>
      </c>
      <c r="I559" s="8" t="s">
        <v>600</v>
      </c>
      <c r="J559" s="9" t="s">
        <v>12</v>
      </c>
      <c r="K559" s="10" t="s">
        <v>817</v>
      </c>
      <c r="L559" s="8" t="s">
        <v>312</v>
      </c>
      <c r="M559" s="9" t="s">
        <v>12</v>
      </c>
      <c r="N559" s="10" t="s">
        <v>25</v>
      </c>
      <c r="O559" s="8" t="s">
        <v>583</v>
      </c>
      <c r="P559" s="8" t="s">
        <v>1230</v>
      </c>
      <c r="Q559" s="8" t="s">
        <v>1231</v>
      </c>
      <c r="R559" s="8" t="s">
        <v>309</v>
      </c>
    </row>
    <row r="560" spans="1:18" x14ac:dyDescent="0.3">
      <c r="A560" s="11" t="str">
        <f t="shared" si="18"/>
        <v>Turnerschaft Durlach_wJC</v>
      </c>
      <c r="B560" s="11" t="s">
        <v>294</v>
      </c>
      <c r="C560" s="8" t="s">
        <v>19</v>
      </c>
      <c r="D560" t="s">
        <v>64</v>
      </c>
      <c r="E560" s="8" t="s">
        <v>17</v>
      </c>
      <c r="F560" s="8" t="s">
        <v>25</v>
      </c>
      <c r="G560" s="8" t="s">
        <v>26</v>
      </c>
      <c r="H560" s="8" t="s">
        <v>14</v>
      </c>
      <c r="I560" s="8" t="s">
        <v>746</v>
      </c>
      <c r="J560" s="9" t="s">
        <v>12</v>
      </c>
      <c r="K560" s="10" t="s">
        <v>545</v>
      </c>
      <c r="L560" s="8" t="s">
        <v>24</v>
      </c>
      <c r="M560" s="9" t="s">
        <v>12</v>
      </c>
      <c r="N560" s="10" t="s">
        <v>8</v>
      </c>
      <c r="O560" s="8" t="s">
        <v>605</v>
      </c>
      <c r="P560" s="8" t="s">
        <v>833</v>
      </c>
      <c r="Q560" s="8" t="s">
        <v>1232</v>
      </c>
      <c r="R560" s="8" t="s">
        <v>309</v>
      </c>
    </row>
    <row r="561" spans="1:18" x14ac:dyDescent="0.3">
      <c r="A561" s="11" t="str">
        <f t="shared" si="18"/>
        <v>JSG Neuthard/Büchenau_wJC</v>
      </c>
      <c r="B561" s="11" t="s">
        <v>294</v>
      </c>
      <c r="C561" s="8" t="s">
        <v>15</v>
      </c>
      <c r="D561" t="s">
        <v>281</v>
      </c>
      <c r="E561" s="8" t="s">
        <v>17</v>
      </c>
      <c r="F561" s="8" t="s">
        <v>15</v>
      </c>
      <c r="G561" s="8" t="s">
        <v>26</v>
      </c>
      <c r="H561" s="8" t="s">
        <v>9</v>
      </c>
      <c r="I561" s="8" t="s">
        <v>1233</v>
      </c>
      <c r="J561" s="9" t="s">
        <v>12</v>
      </c>
      <c r="K561" s="10" t="s">
        <v>142</v>
      </c>
      <c r="L561" s="8" t="s">
        <v>23</v>
      </c>
      <c r="M561" s="9" t="s">
        <v>12</v>
      </c>
      <c r="N561" s="10" t="s">
        <v>28</v>
      </c>
      <c r="O561" s="8" t="s">
        <v>517</v>
      </c>
      <c r="P561" s="8" t="s">
        <v>1234</v>
      </c>
      <c r="Q561" s="8" t="s">
        <v>1235</v>
      </c>
      <c r="R561" s="8" t="s">
        <v>309</v>
      </c>
    </row>
    <row r="562" spans="1:18" x14ac:dyDescent="0.3">
      <c r="A562" s="11" t="str">
        <f t="shared" si="18"/>
        <v>SG Graben-Neudorf_wJC</v>
      </c>
      <c r="B562" s="11" t="s">
        <v>294</v>
      </c>
      <c r="C562" s="8" t="s">
        <v>14</v>
      </c>
      <c r="D562" t="s">
        <v>175</v>
      </c>
      <c r="E562" s="8" t="s">
        <v>44</v>
      </c>
      <c r="F562" s="8" t="s">
        <v>19</v>
      </c>
      <c r="G562" s="8" t="s">
        <v>26</v>
      </c>
      <c r="H562" s="8" t="s">
        <v>8</v>
      </c>
      <c r="I562" s="8" t="s">
        <v>122</v>
      </c>
      <c r="J562" s="9" t="s">
        <v>12</v>
      </c>
      <c r="K562" s="10" t="s">
        <v>373</v>
      </c>
      <c r="L562" s="8" t="s">
        <v>25</v>
      </c>
      <c r="M562" s="9" t="s">
        <v>12</v>
      </c>
      <c r="N562" s="10" t="s">
        <v>359</v>
      </c>
      <c r="O562" s="8" t="s">
        <v>661</v>
      </c>
      <c r="P562" s="8" t="s">
        <v>1236</v>
      </c>
      <c r="Q562" s="8" t="s">
        <v>981</v>
      </c>
      <c r="R562" s="8" t="s">
        <v>309</v>
      </c>
    </row>
    <row r="563" spans="1:18" x14ac:dyDescent="0.3">
      <c r="A563" s="11" t="str">
        <f t="shared" si="18"/>
        <v>Turnerschaft Mühlburg_wJC</v>
      </c>
      <c r="B563" s="11" t="s">
        <v>294</v>
      </c>
      <c r="C563" s="8" t="s">
        <v>25</v>
      </c>
      <c r="D563" t="s">
        <v>1116</v>
      </c>
      <c r="E563" s="8" t="s">
        <v>24</v>
      </c>
      <c r="F563" s="8" t="s">
        <v>10</v>
      </c>
      <c r="G563" s="8" t="s">
        <v>26</v>
      </c>
      <c r="H563" s="8" t="s">
        <v>8</v>
      </c>
      <c r="I563" s="8" t="s">
        <v>817</v>
      </c>
      <c r="J563" s="9" t="s">
        <v>12</v>
      </c>
      <c r="K563" s="10" t="s">
        <v>545</v>
      </c>
      <c r="L563" s="8" t="s">
        <v>15</v>
      </c>
      <c r="M563" s="9" t="s">
        <v>12</v>
      </c>
      <c r="N563" s="10" t="s">
        <v>359</v>
      </c>
      <c r="O563" s="8" t="s">
        <v>1072</v>
      </c>
      <c r="P563" s="8" t="s">
        <v>1237</v>
      </c>
      <c r="Q563" s="8" t="s">
        <v>1194</v>
      </c>
      <c r="R563" s="8" t="s">
        <v>309</v>
      </c>
    </row>
    <row r="565" spans="1:18" ht="15.6" x14ac:dyDescent="0.35">
      <c r="C565" s="1" t="s">
        <v>1238</v>
      </c>
    </row>
    <row r="566" spans="1:18" x14ac:dyDescent="0.3">
      <c r="E566" s="6" t="s">
        <v>1</v>
      </c>
      <c r="F566" s="6" t="s">
        <v>2</v>
      </c>
      <c r="G566" s="6" t="s">
        <v>3</v>
      </c>
      <c r="H566" s="6" t="s">
        <v>4</v>
      </c>
      <c r="J566" s="7" t="s">
        <v>5</v>
      </c>
      <c r="M566" s="7" t="s">
        <v>6</v>
      </c>
      <c r="O566" s="6" t="s">
        <v>299</v>
      </c>
      <c r="P566" s="6" t="s">
        <v>300</v>
      </c>
      <c r="Q566" s="6" t="s">
        <v>301</v>
      </c>
      <c r="R566" s="6" t="s">
        <v>302</v>
      </c>
    </row>
    <row r="567" spans="1:18" x14ac:dyDescent="0.3">
      <c r="A567" s="11" t="str">
        <f t="shared" ref="A567:A572" si="19">CONCATENATE(D567,"_",LEFT(B567,3))</f>
        <v>HSG Walzbachtal_wJC</v>
      </c>
      <c r="B567" s="11" t="s">
        <v>293</v>
      </c>
      <c r="C567" s="8" t="s">
        <v>7</v>
      </c>
      <c r="D567" t="s">
        <v>57</v>
      </c>
      <c r="E567" s="8" t="s">
        <v>17</v>
      </c>
      <c r="F567" s="8" t="s">
        <v>17</v>
      </c>
      <c r="G567" s="8" t="s">
        <v>26</v>
      </c>
      <c r="H567" s="8" t="s">
        <v>26</v>
      </c>
      <c r="I567" s="8" t="s">
        <v>221</v>
      </c>
      <c r="J567" s="9" t="s">
        <v>12</v>
      </c>
      <c r="K567" s="10" t="s">
        <v>464</v>
      </c>
      <c r="L567" s="8" t="s">
        <v>386</v>
      </c>
      <c r="M567" s="9" t="s">
        <v>12</v>
      </c>
      <c r="N567" s="10" t="s">
        <v>26</v>
      </c>
      <c r="O567" s="8" t="s">
        <v>306</v>
      </c>
      <c r="P567" s="8" t="s">
        <v>1239</v>
      </c>
      <c r="Q567" s="8" t="s">
        <v>1240</v>
      </c>
      <c r="R567" s="8" t="s">
        <v>309</v>
      </c>
    </row>
    <row r="568" spans="1:18" x14ac:dyDescent="0.3">
      <c r="A568" s="11" t="str">
        <f t="shared" si="19"/>
        <v>WSG Ispringen-Pforzheim_wJC</v>
      </c>
      <c r="B568" s="11" t="s">
        <v>293</v>
      </c>
      <c r="C568" s="8" t="s">
        <v>10</v>
      </c>
      <c r="D568" t="s">
        <v>1241</v>
      </c>
      <c r="E568" s="8" t="s">
        <v>24</v>
      </c>
      <c r="F568" s="8" t="s">
        <v>23</v>
      </c>
      <c r="G568" s="8" t="s">
        <v>10</v>
      </c>
      <c r="H568" s="8" t="s">
        <v>10</v>
      </c>
      <c r="I568" s="8" t="s">
        <v>412</v>
      </c>
      <c r="J568" s="9" t="s">
        <v>12</v>
      </c>
      <c r="K568" s="10" t="s">
        <v>41</v>
      </c>
      <c r="L568" s="8" t="s">
        <v>312</v>
      </c>
      <c r="M568" s="9" t="s">
        <v>12</v>
      </c>
      <c r="N568" s="10" t="s">
        <v>25</v>
      </c>
      <c r="O568" s="8" t="s">
        <v>583</v>
      </c>
      <c r="P568" s="8" t="s">
        <v>1242</v>
      </c>
      <c r="Q568" s="8" t="s">
        <v>417</v>
      </c>
      <c r="R568" s="8" t="s">
        <v>309</v>
      </c>
    </row>
    <row r="569" spans="1:18" x14ac:dyDescent="0.3">
      <c r="A569" s="11" t="str">
        <f t="shared" si="19"/>
        <v>SG Stutensee-Weingarten_wJC</v>
      </c>
      <c r="B569" s="11" t="s">
        <v>293</v>
      </c>
      <c r="C569" s="8" t="s">
        <v>19</v>
      </c>
      <c r="D569" t="s">
        <v>36</v>
      </c>
      <c r="E569" s="8" t="s">
        <v>44</v>
      </c>
      <c r="F569" s="8" t="s">
        <v>14</v>
      </c>
      <c r="G569" s="8" t="s">
        <v>10</v>
      </c>
      <c r="H569" s="8" t="s">
        <v>25</v>
      </c>
      <c r="I569" s="8" t="s">
        <v>412</v>
      </c>
      <c r="J569" s="9" t="s">
        <v>12</v>
      </c>
      <c r="K569" s="10" t="s">
        <v>1243</v>
      </c>
      <c r="L569" s="8" t="s">
        <v>24</v>
      </c>
      <c r="M569" s="9" t="s">
        <v>12</v>
      </c>
      <c r="N569" s="10" t="s">
        <v>28</v>
      </c>
      <c r="O569" s="8" t="s">
        <v>1244</v>
      </c>
      <c r="P569" s="8" t="s">
        <v>1245</v>
      </c>
      <c r="Q569" s="8" t="s">
        <v>1246</v>
      </c>
      <c r="R569" s="8" t="s">
        <v>309</v>
      </c>
    </row>
    <row r="570" spans="1:18" x14ac:dyDescent="0.3">
      <c r="A570" s="11" t="str">
        <f t="shared" si="19"/>
        <v>JSG Enztal_wJC</v>
      </c>
      <c r="B570" s="11" t="s">
        <v>293</v>
      </c>
      <c r="C570" s="8" t="s">
        <v>15</v>
      </c>
      <c r="D570" t="s">
        <v>176</v>
      </c>
      <c r="E570" s="8" t="s">
        <v>44</v>
      </c>
      <c r="F570" s="8" t="s">
        <v>14</v>
      </c>
      <c r="G570" s="8" t="s">
        <v>7</v>
      </c>
      <c r="H570" s="8" t="s">
        <v>9</v>
      </c>
      <c r="I570" s="8" t="s">
        <v>87</v>
      </c>
      <c r="J570" s="9" t="s">
        <v>12</v>
      </c>
      <c r="K570" s="10" t="s">
        <v>142</v>
      </c>
      <c r="L570" s="8" t="s">
        <v>17</v>
      </c>
      <c r="M570" s="9" t="s">
        <v>12</v>
      </c>
      <c r="N570" s="10" t="s">
        <v>13</v>
      </c>
      <c r="O570" s="8" t="s">
        <v>1247</v>
      </c>
      <c r="P570" s="8" t="s">
        <v>1248</v>
      </c>
      <c r="Q570" s="8" t="s">
        <v>1249</v>
      </c>
      <c r="R570" s="8" t="s">
        <v>309</v>
      </c>
    </row>
    <row r="571" spans="1:18" x14ac:dyDescent="0.3">
      <c r="A571" s="11" t="str">
        <f t="shared" si="19"/>
        <v>TV Knielingen_wJC</v>
      </c>
      <c r="B571" s="11" t="s">
        <v>293</v>
      </c>
      <c r="C571" s="8" t="s">
        <v>14</v>
      </c>
      <c r="D571" t="s">
        <v>1113</v>
      </c>
      <c r="E571" s="8" t="s">
        <v>24</v>
      </c>
      <c r="F571" s="8" t="s">
        <v>10</v>
      </c>
      <c r="G571" s="8" t="s">
        <v>10</v>
      </c>
      <c r="H571" s="8" t="s">
        <v>23</v>
      </c>
      <c r="I571" s="8" t="s">
        <v>114</v>
      </c>
      <c r="J571" s="9" t="s">
        <v>12</v>
      </c>
      <c r="K571" s="10" t="s">
        <v>78</v>
      </c>
      <c r="L571" s="8" t="s">
        <v>25</v>
      </c>
      <c r="M571" s="9" t="s">
        <v>12</v>
      </c>
      <c r="N571" s="10" t="s">
        <v>312</v>
      </c>
      <c r="O571" s="8" t="s">
        <v>350</v>
      </c>
      <c r="P571" s="8" t="s">
        <v>402</v>
      </c>
      <c r="Q571" s="8" t="s">
        <v>1250</v>
      </c>
      <c r="R571" s="8" t="s">
        <v>309</v>
      </c>
    </row>
    <row r="572" spans="1:18" x14ac:dyDescent="0.3">
      <c r="A572" s="11" t="str">
        <f t="shared" si="19"/>
        <v>SG Heidelsheim/Helmsheim/Gondelsheim_wJC</v>
      </c>
      <c r="B572" s="11" t="s">
        <v>293</v>
      </c>
      <c r="C572" s="8" t="s">
        <v>25</v>
      </c>
      <c r="D572" t="s">
        <v>67</v>
      </c>
      <c r="E572" s="8" t="s">
        <v>44</v>
      </c>
      <c r="F572" s="8" t="s">
        <v>10</v>
      </c>
      <c r="G572" s="8" t="s">
        <v>7</v>
      </c>
      <c r="H572" s="8" t="s">
        <v>8</v>
      </c>
      <c r="I572" s="8" t="s">
        <v>905</v>
      </c>
      <c r="J572" s="9" t="s">
        <v>12</v>
      </c>
      <c r="K572" s="10" t="s">
        <v>69</v>
      </c>
      <c r="L572" s="8" t="s">
        <v>14</v>
      </c>
      <c r="M572" s="9" t="s">
        <v>12</v>
      </c>
      <c r="N572" s="10" t="s">
        <v>408</v>
      </c>
      <c r="O572" s="8" t="s">
        <v>878</v>
      </c>
      <c r="P572" s="8" t="s">
        <v>1251</v>
      </c>
      <c r="Q572" s="8" t="s">
        <v>1252</v>
      </c>
      <c r="R572" s="8" t="s">
        <v>309</v>
      </c>
    </row>
    <row r="574" spans="1:18" ht="15.6" x14ac:dyDescent="0.35">
      <c r="C574" s="1" t="s">
        <v>1253</v>
      </c>
    </row>
    <row r="575" spans="1:18" x14ac:dyDescent="0.3">
      <c r="E575" s="6" t="s">
        <v>1</v>
      </c>
      <c r="F575" s="6" t="s">
        <v>2</v>
      </c>
      <c r="G575" s="6" t="s">
        <v>3</v>
      </c>
      <c r="H575" s="6" t="s">
        <v>4</v>
      </c>
      <c r="J575" s="7" t="s">
        <v>5</v>
      </c>
      <c r="M575" s="7" t="s">
        <v>6</v>
      </c>
      <c r="O575" s="6" t="s">
        <v>299</v>
      </c>
      <c r="P575" s="6" t="s">
        <v>300</v>
      </c>
      <c r="Q575" s="6" t="s">
        <v>301</v>
      </c>
      <c r="R575" s="6" t="s">
        <v>302</v>
      </c>
    </row>
    <row r="576" spans="1:18" x14ac:dyDescent="0.3">
      <c r="A576" s="11" t="str">
        <f t="shared" ref="A576:A580" si="20">CONCATENATE(D576,"_",LEFT(B576,3))</f>
        <v>TV Forst_mJD</v>
      </c>
      <c r="B576" s="11" t="s">
        <v>288</v>
      </c>
      <c r="C576" s="8" t="s">
        <v>7</v>
      </c>
      <c r="D576" t="s">
        <v>72</v>
      </c>
      <c r="E576" s="8" t="s">
        <v>17</v>
      </c>
      <c r="F576" s="8" t="s">
        <v>18</v>
      </c>
      <c r="G576" s="8" t="s">
        <v>7</v>
      </c>
      <c r="H576" s="8" t="s">
        <v>7</v>
      </c>
      <c r="I576" s="8" t="s">
        <v>310</v>
      </c>
      <c r="J576" s="9" t="s">
        <v>12</v>
      </c>
      <c r="K576" s="10" t="s">
        <v>113</v>
      </c>
      <c r="L576" s="8" t="s">
        <v>447</v>
      </c>
      <c r="M576" s="9" t="s">
        <v>12</v>
      </c>
      <c r="N576" s="10" t="s">
        <v>19</v>
      </c>
      <c r="O576" s="8" t="s">
        <v>1234</v>
      </c>
      <c r="P576" s="8" t="s">
        <v>943</v>
      </c>
      <c r="Q576" s="8" t="s">
        <v>315</v>
      </c>
      <c r="R576" s="8" t="s">
        <v>309</v>
      </c>
    </row>
    <row r="577" spans="1:18" x14ac:dyDescent="0.3">
      <c r="A577" s="11" t="str">
        <f t="shared" si="20"/>
        <v>SG Pforzheim/Eutingen_mJD</v>
      </c>
      <c r="B577" s="11" t="s">
        <v>288</v>
      </c>
      <c r="C577" s="8" t="s">
        <v>10</v>
      </c>
      <c r="D577" t="s">
        <v>94</v>
      </c>
      <c r="E577" s="8" t="s">
        <v>18</v>
      </c>
      <c r="F577" s="8" t="s">
        <v>9</v>
      </c>
      <c r="G577" s="8" t="s">
        <v>7</v>
      </c>
      <c r="H577" s="8" t="s">
        <v>7</v>
      </c>
      <c r="I577" s="8" t="s">
        <v>86</v>
      </c>
      <c r="J577" s="9" t="s">
        <v>12</v>
      </c>
      <c r="K577" s="10" t="s">
        <v>1254</v>
      </c>
      <c r="L577" s="8" t="s">
        <v>13</v>
      </c>
      <c r="M577" s="9" t="s">
        <v>12</v>
      </c>
      <c r="N577" s="10" t="s">
        <v>19</v>
      </c>
      <c r="O577" s="8" t="s">
        <v>601</v>
      </c>
      <c r="P577" s="8" t="s">
        <v>1255</v>
      </c>
      <c r="Q577" s="8" t="s">
        <v>1256</v>
      </c>
      <c r="R577" s="8" t="s">
        <v>309</v>
      </c>
    </row>
    <row r="578" spans="1:18" x14ac:dyDescent="0.3">
      <c r="A578" s="11" t="str">
        <f t="shared" si="20"/>
        <v>TSV Rintheim_mJD</v>
      </c>
      <c r="B578" s="11" t="s">
        <v>288</v>
      </c>
      <c r="C578" s="8" t="s">
        <v>19</v>
      </c>
      <c r="D578" t="s">
        <v>29</v>
      </c>
      <c r="E578" s="8" t="s">
        <v>8</v>
      </c>
      <c r="F578" s="8" t="s">
        <v>14</v>
      </c>
      <c r="G578" s="8" t="s">
        <v>26</v>
      </c>
      <c r="H578" s="8" t="s">
        <v>14</v>
      </c>
      <c r="I578" s="8" t="s">
        <v>814</v>
      </c>
      <c r="J578" s="9" t="s">
        <v>12</v>
      </c>
      <c r="K578" s="10" t="s">
        <v>304</v>
      </c>
      <c r="L578" s="8" t="s">
        <v>8</v>
      </c>
      <c r="M578" s="9" t="s">
        <v>12</v>
      </c>
      <c r="N578" s="10" t="s">
        <v>8</v>
      </c>
      <c r="O578" s="8" t="s">
        <v>335</v>
      </c>
      <c r="P578" s="8" t="s">
        <v>1257</v>
      </c>
      <c r="Q578" s="8" t="s">
        <v>1258</v>
      </c>
      <c r="R578" s="8" t="s">
        <v>309</v>
      </c>
    </row>
    <row r="579" spans="1:18" x14ac:dyDescent="0.3">
      <c r="A579" s="11" t="str">
        <f t="shared" si="20"/>
        <v>Rhein-Neckar Löwen_mJD</v>
      </c>
      <c r="B579" s="11" t="s">
        <v>288</v>
      </c>
      <c r="C579" s="8" t="s">
        <v>15</v>
      </c>
      <c r="D579" t="s">
        <v>46</v>
      </c>
      <c r="E579" s="8" t="s">
        <v>18</v>
      </c>
      <c r="F579" s="8" t="s">
        <v>19</v>
      </c>
      <c r="G579" s="8" t="s">
        <v>26</v>
      </c>
      <c r="H579" s="8" t="s">
        <v>25</v>
      </c>
      <c r="I579" s="8" t="s">
        <v>817</v>
      </c>
      <c r="J579" s="9" t="s">
        <v>12</v>
      </c>
      <c r="K579" s="10" t="s">
        <v>723</v>
      </c>
      <c r="L579" s="8" t="s">
        <v>25</v>
      </c>
      <c r="M579" s="9" t="s">
        <v>12</v>
      </c>
      <c r="N579" s="10" t="s">
        <v>24</v>
      </c>
      <c r="O579" s="8" t="s">
        <v>404</v>
      </c>
      <c r="P579" s="8" t="s">
        <v>1259</v>
      </c>
      <c r="Q579" s="8" t="s">
        <v>1260</v>
      </c>
      <c r="R579" s="8" t="s">
        <v>309</v>
      </c>
    </row>
    <row r="580" spans="1:18" x14ac:dyDescent="0.3">
      <c r="A580" s="11" t="str">
        <f t="shared" si="20"/>
        <v>HSG Walzbachtal_mJD</v>
      </c>
      <c r="B580" s="11" t="s">
        <v>288</v>
      </c>
      <c r="C580" s="8" t="s">
        <v>14</v>
      </c>
      <c r="D580" t="s">
        <v>57</v>
      </c>
      <c r="E580" s="8" t="s">
        <v>17</v>
      </c>
      <c r="F580" s="8" t="s">
        <v>26</v>
      </c>
      <c r="G580" s="8" t="s">
        <v>26</v>
      </c>
      <c r="H580" s="8" t="s">
        <v>17</v>
      </c>
      <c r="I580" s="8" t="s">
        <v>78</v>
      </c>
      <c r="J580" s="9" t="s">
        <v>12</v>
      </c>
      <c r="K580" s="10" t="s">
        <v>1191</v>
      </c>
      <c r="L580" s="8" t="s">
        <v>26</v>
      </c>
      <c r="M580" s="9" t="s">
        <v>12</v>
      </c>
      <c r="N580" s="10" t="s">
        <v>386</v>
      </c>
      <c r="O580" s="8" t="s">
        <v>360</v>
      </c>
      <c r="P580" s="8" t="s">
        <v>1261</v>
      </c>
      <c r="Q580" s="8" t="s">
        <v>1262</v>
      </c>
      <c r="R580" s="8" t="s">
        <v>309</v>
      </c>
    </row>
    <row r="582" spans="1:18" ht="15.6" x14ac:dyDescent="0.35">
      <c r="C582" s="1" t="s">
        <v>1263</v>
      </c>
    </row>
    <row r="583" spans="1:18" x14ac:dyDescent="0.3">
      <c r="E583" s="6" t="s">
        <v>1</v>
      </c>
      <c r="F583" s="6" t="s">
        <v>2</v>
      </c>
      <c r="G583" s="6" t="s">
        <v>3</v>
      </c>
      <c r="H583" s="6" t="s">
        <v>4</v>
      </c>
      <c r="J583" s="7" t="s">
        <v>5</v>
      </c>
      <c r="M583" s="7" t="s">
        <v>6</v>
      </c>
      <c r="O583" s="6" t="s">
        <v>299</v>
      </c>
      <c r="P583" s="6" t="s">
        <v>300</v>
      </c>
      <c r="Q583" s="6" t="s">
        <v>301</v>
      </c>
      <c r="R583" s="6" t="s">
        <v>302</v>
      </c>
    </row>
    <row r="584" spans="1:18" x14ac:dyDescent="0.3">
      <c r="A584" s="11" t="str">
        <f t="shared" ref="A584:A590" si="21">CONCATENATE(D584,"_",LEFT(B584,3))</f>
        <v>SG Eggenstein-Leopoldshafen_mJD</v>
      </c>
      <c r="B584" s="11" t="s">
        <v>172</v>
      </c>
      <c r="C584" s="8" t="s">
        <v>7</v>
      </c>
      <c r="D584" t="s">
        <v>183</v>
      </c>
      <c r="E584" s="8" t="s">
        <v>17</v>
      </c>
      <c r="F584" s="8" t="s">
        <v>8</v>
      </c>
      <c r="G584" s="8" t="s">
        <v>26</v>
      </c>
      <c r="H584" s="8" t="s">
        <v>7</v>
      </c>
      <c r="I584" s="8" t="s">
        <v>38</v>
      </c>
      <c r="J584" s="9" t="s">
        <v>12</v>
      </c>
      <c r="K584" s="10" t="s">
        <v>572</v>
      </c>
      <c r="L584" s="8" t="s">
        <v>359</v>
      </c>
      <c r="M584" s="9" t="s">
        <v>12</v>
      </c>
      <c r="N584" s="10" t="s">
        <v>10</v>
      </c>
      <c r="O584" s="8" t="s">
        <v>897</v>
      </c>
      <c r="P584" s="8" t="s">
        <v>1264</v>
      </c>
      <c r="Q584" s="8" t="s">
        <v>1265</v>
      </c>
      <c r="R584" s="8" t="s">
        <v>309</v>
      </c>
    </row>
    <row r="585" spans="1:18" x14ac:dyDescent="0.3">
      <c r="A585" s="11" t="str">
        <f t="shared" si="21"/>
        <v>HSG Ettlingen_mJD</v>
      </c>
      <c r="B585" s="11" t="s">
        <v>172</v>
      </c>
      <c r="C585" s="8" t="s">
        <v>10</v>
      </c>
      <c r="D585" t="s">
        <v>47</v>
      </c>
      <c r="E585" s="8" t="s">
        <v>8</v>
      </c>
      <c r="F585" s="8" t="s">
        <v>9</v>
      </c>
      <c r="G585" s="8" t="s">
        <v>26</v>
      </c>
      <c r="H585" s="8" t="s">
        <v>19</v>
      </c>
      <c r="I585" s="8" t="s">
        <v>142</v>
      </c>
      <c r="J585" s="9" t="s">
        <v>12</v>
      </c>
      <c r="K585" s="10" t="s">
        <v>982</v>
      </c>
      <c r="L585" s="8" t="s">
        <v>28</v>
      </c>
      <c r="M585" s="9" t="s">
        <v>12</v>
      </c>
      <c r="N585" s="10" t="s">
        <v>25</v>
      </c>
      <c r="O585" s="8" t="s">
        <v>317</v>
      </c>
      <c r="P585" s="8" t="s">
        <v>1266</v>
      </c>
      <c r="Q585" s="8" t="s">
        <v>1267</v>
      </c>
      <c r="R585" s="8" t="s">
        <v>309</v>
      </c>
    </row>
    <row r="586" spans="1:18" x14ac:dyDescent="0.3">
      <c r="A586" s="11" t="str">
        <f t="shared" si="21"/>
        <v>SG Pforzheim/Eutingen 2_mJD</v>
      </c>
      <c r="B586" s="11" t="s">
        <v>172</v>
      </c>
      <c r="C586" s="8" t="s">
        <v>19</v>
      </c>
      <c r="D586" t="s">
        <v>53</v>
      </c>
      <c r="E586" s="8" t="s">
        <v>8</v>
      </c>
      <c r="F586" s="8" t="s">
        <v>25</v>
      </c>
      <c r="G586" s="8" t="s">
        <v>7</v>
      </c>
      <c r="H586" s="8" t="s">
        <v>19</v>
      </c>
      <c r="I586" s="8" t="s">
        <v>103</v>
      </c>
      <c r="J586" s="9" t="s">
        <v>12</v>
      </c>
      <c r="K586" s="10" t="s">
        <v>955</v>
      </c>
      <c r="L586" s="8" t="s">
        <v>44</v>
      </c>
      <c r="M586" s="9" t="s">
        <v>12</v>
      </c>
      <c r="N586" s="10" t="s">
        <v>9</v>
      </c>
      <c r="O586" s="8" t="s">
        <v>541</v>
      </c>
      <c r="P586" s="8" t="s">
        <v>542</v>
      </c>
      <c r="Q586" s="8" t="s">
        <v>1268</v>
      </c>
      <c r="R586" s="8" t="s">
        <v>309</v>
      </c>
    </row>
    <row r="587" spans="1:18" x14ac:dyDescent="0.3">
      <c r="A587" s="11" t="str">
        <f t="shared" si="21"/>
        <v>SG Stutensee-Weingarten_mJD</v>
      </c>
      <c r="B587" s="11" t="s">
        <v>172</v>
      </c>
      <c r="C587" s="8" t="s">
        <v>15</v>
      </c>
      <c r="D587" t="s">
        <v>36</v>
      </c>
      <c r="E587" s="8" t="s">
        <v>17</v>
      </c>
      <c r="F587" s="8" t="s">
        <v>14</v>
      </c>
      <c r="G587" s="8" t="s">
        <v>26</v>
      </c>
      <c r="H587" s="8" t="s">
        <v>25</v>
      </c>
      <c r="I587" s="8" t="s">
        <v>92</v>
      </c>
      <c r="J587" s="9" t="s">
        <v>12</v>
      </c>
      <c r="K587" s="10" t="s">
        <v>100</v>
      </c>
      <c r="L587" s="8" t="s">
        <v>8</v>
      </c>
      <c r="M587" s="9" t="s">
        <v>12</v>
      </c>
      <c r="N587" s="10" t="s">
        <v>24</v>
      </c>
      <c r="O587" s="8" t="s">
        <v>940</v>
      </c>
      <c r="P587" s="8" t="s">
        <v>1269</v>
      </c>
      <c r="Q587" s="8" t="s">
        <v>1270</v>
      </c>
      <c r="R587" s="8" t="s">
        <v>309</v>
      </c>
    </row>
    <row r="588" spans="1:18" x14ac:dyDescent="0.3">
      <c r="A588" s="11" t="str">
        <f t="shared" si="21"/>
        <v>Turnerschaft Mühlburg_mJD</v>
      </c>
      <c r="B588" s="11" t="s">
        <v>172</v>
      </c>
      <c r="C588" s="8" t="s">
        <v>14</v>
      </c>
      <c r="D588" t="s">
        <v>1116</v>
      </c>
      <c r="E588" s="8" t="s">
        <v>8</v>
      </c>
      <c r="F588" s="8" t="s">
        <v>15</v>
      </c>
      <c r="G588" s="8" t="s">
        <v>26</v>
      </c>
      <c r="H588" s="8" t="s">
        <v>25</v>
      </c>
      <c r="I588" s="8" t="s">
        <v>135</v>
      </c>
      <c r="J588" s="9" t="s">
        <v>12</v>
      </c>
      <c r="K588" s="10" t="s">
        <v>31</v>
      </c>
      <c r="L588" s="8" t="s">
        <v>23</v>
      </c>
      <c r="M588" s="9" t="s">
        <v>12</v>
      </c>
      <c r="N588" s="10" t="s">
        <v>24</v>
      </c>
      <c r="O588" s="8" t="s">
        <v>1028</v>
      </c>
      <c r="P588" s="8" t="s">
        <v>457</v>
      </c>
      <c r="Q588" s="8" t="s">
        <v>1271</v>
      </c>
      <c r="R588" s="8" t="s">
        <v>309</v>
      </c>
    </row>
    <row r="589" spans="1:18" x14ac:dyDescent="0.3">
      <c r="A589" s="11" t="str">
        <f t="shared" si="21"/>
        <v>Post Südstadt Karlsruhe_mJD</v>
      </c>
      <c r="B589" s="11" t="s">
        <v>172</v>
      </c>
      <c r="C589" s="8" t="s">
        <v>25</v>
      </c>
      <c r="D589" t="s">
        <v>70</v>
      </c>
      <c r="E589" s="8" t="s">
        <v>8</v>
      </c>
      <c r="F589" s="8" t="s">
        <v>19</v>
      </c>
      <c r="G589" s="8" t="s">
        <v>26</v>
      </c>
      <c r="H589" s="8" t="s">
        <v>9</v>
      </c>
      <c r="I589" s="8" t="s">
        <v>78</v>
      </c>
      <c r="J589" s="9" t="s">
        <v>12</v>
      </c>
      <c r="K589" s="10" t="s">
        <v>128</v>
      </c>
      <c r="L589" s="8" t="s">
        <v>25</v>
      </c>
      <c r="M589" s="9" t="s">
        <v>12</v>
      </c>
      <c r="N589" s="10" t="s">
        <v>28</v>
      </c>
      <c r="O589" s="8" t="s">
        <v>631</v>
      </c>
      <c r="P589" s="8" t="s">
        <v>1272</v>
      </c>
      <c r="Q589" s="8" t="s">
        <v>1273</v>
      </c>
      <c r="R589" s="8" t="s">
        <v>309</v>
      </c>
    </row>
    <row r="590" spans="1:18" x14ac:dyDescent="0.3">
      <c r="A590" s="11" t="str">
        <f t="shared" si="21"/>
        <v>TGS Pforzheim_mJD</v>
      </c>
      <c r="B590" s="11" t="s">
        <v>172</v>
      </c>
      <c r="C590" s="8" t="s">
        <v>9</v>
      </c>
      <c r="D590" t="s">
        <v>77</v>
      </c>
      <c r="E590" s="8" t="s">
        <v>8</v>
      </c>
      <c r="F590" s="8" t="s">
        <v>26</v>
      </c>
      <c r="G590" s="8" t="s">
        <v>7</v>
      </c>
      <c r="H590" s="8" t="s">
        <v>18</v>
      </c>
      <c r="I590" s="8" t="s">
        <v>460</v>
      </c>
      <c r="J590" s="9" t="s">
        <v>12</v>
      </c>
      <c r="K590" s="10" t="s">
        <v>369</v>
      </c>
      <c r="L590" s="8" t="s">
        <v>7</v>
      </c>
      <c r="M590" s="9" t="s">
        <v>12</v>
      </c>
      <c r="N590" s="10" t="s">
        <v>447</v>
      </c>
      <c r="O590" s="8" t="s">
        <v>546</v>
      </c>
      <c r="P590" s="8" t="s">
        <v>1274</v>
      </c>
      <c r="Q590" s="8" t="s">
        <v>832</v>
      </c>
      <c r="R590" s="8" t="s">
        <v>309</v>
      </c>
    </row>
    <row r="592" spans="1:18" ht="15.6" x14ac:dyDescent="0.35">
      <c r="C592" s="1" t="s">
        <v>1275</v>
      </c>
    </row>
    <row r="593" spans="1:18" x14ac:dyDescent="0.3">
      <c r="E593" s="6" t="s">
        <v>1</v>
      </c>
      <c r="F593" s="6" t="s">
        <v>2</v>
      </c>
      <c r="G593" s="6" t="s">
        <v>3</v>
      </c>
      <c r="H593" s="6" t="s">
        <v>4</v>
      </c>
      <c r="J593" s="7" t="s">
        <v>5</v>
      </c>
      <c r="M593" s="7" t="s">
        <v>6</v>
      </c>
      <c r="O593" s="6" t="s">
        <v>299</v>
      </c>
      <c r="P593" s="6" t="s">
        <v>300</v>
      </c>
      <c r="Q593" s="6" t="s">
        <v>301</v>
      </c>
      <c r="R593" s="6" t="s">
        <v>302</v>
      </c>
    </row>
    <row r="594" spans="1:18" x14ac:dyDescent="0.3">
      <c r="A594" s="11" t="str">
        <f t="shared" ref="A594:A601" si="22">CONCATENATE(D594,"_",LEFT(B594,3))</f>
        <v>SG Heidelsheim/Helmsheim/Gondelsheim_mJD</v>
      </c>
      <c r="B594" s="11" t="s">
        <v>172</v>
      </c>
      <c r="C594" s="8" t="s">
        <v>7</v>
      </c>
      <c r="D594" t="s">
        <v>67</v>
      </c>
      <c r="E594" s="8" t="s">
        <v>44</v>
      </c>
      <c r="F594" s="8" t="s">
        <v>17</v>
      </c>
      <c r="G594" s="8" t="s">
        <v>26</v>
      </c>
      <c r="H594" s="8" t="s">
        <v>10</v>
      </c>
      <c r="I594" s="8" t="s">
        <v>38</v>
      </c>
      <c r="J594" s="9" t="s">
        <v>12</v>
      </c>
      <c r="K594" s="10" t="s">
        <v>116</v>
      </c>
      <c r="L594" s="8" t="s">
        <v>386</v>
      </c>
      <c r="M594" s="9" t="s">
        <v>12</v>
      </c>
      <c r="N594" s="10" t="s">
        <v>15</v>
      </c>
      <c r="O594" s="8" t="s">
        <v>387</v>
      </c>
      <c r="P594" s="8" t="s">
        <v>1276</v>
      </c>
      <c r="Q594" s="8" t="s">
        <v>1277</v>
      </c>
      <c r="R594" s="8" t="s">
        <v>309</v>
      </c>
    </row>
    <row r="595" spans="1:18" x14ac:dyDescent="0.3">
      <c r="A595" s="11" t="str">
        <f t="shared" si="22"/>
        <v>TSV Knittlingen_mJD</v>
      </c>
      <c r="B595" s="11" t="s">
        <v>172</v>
      </c>
      <c r="C595" s="8" t="s">
        <v>10</v>
      </c>
      <c r="D595" t="s">
        <v>173</v>
      </c>
      <c r="E595" s="8" t="s">
        <v>17</v>
      </c>
      <c r="F595" s="8" t="s">
        <v>23</v>
      </c>
      <c r="G595" s="8" t="s">
        <v>7</v>
      </c>
      <c r="H595" s="8" t="s">
        <v>10</v>
      </c>
      <c r="I595" s="8" t="s">
        <v>223</v>
      </c>
      <c r="J595" s="9" t="s">
        <v>12</v>
      </c>
      <c r="K595" s="10" t="s">
        <v>149</v>
      </c>
      <c r="L595" s="8" t="s">
        <v>647</v>
      </c>
      <c r="M595" s="9" t="s">
        <v>12</v>
      </c>
      <c r="N595" s="10" t="s">
        <v>14</v>
      </c>
      <c r="O595" s="8" t="s">
        <v>1278</v>
      </c>
      <c r="P595" s="8" t="s">
        <v>1037</v>
      </c>
      <c r="Q595" s="8" t="s">
        <v>1279</v>
      </c>
      <c r="R595" s="8" t="s">
        <v>309</v>
      </c>
    </row>
    <row r="596" spans="1:18" x14ac:dyDescent="0.3">
      <c r="A596" s="11" t="str">
        <f t="shared" si="22"/>
        <v>TV Bretten_mJD</v>
      </c>
      <c r="B596" s="11" t="s">
        <v>172</v>
      </c>
      <c r="C596" s="8" t="s">
        <v>19</v>
      </c>
      <c r="D596" t="s">
        <v>1193</v>
      </c>
      <c r="E596" s="8" t="s">
        <v>24</v>
      </c>
      <c r="F596" s="8" t="s">
        <v>18</v>
      </c>
      <c r="G596" s="8" t="s">
        <v>26</v>
      </c>
      <c r="H596" s="8" t="s">
        <v>19</v>
      </c>
      <c r="I596" s="8" t="s">
        <v>751</v>
      </c>
      <c r="J596" s="9" t="s">
        <v>12</v>
      </c>
      <c r="K596" s="10" t="s">
        <v>100</v>
      </c>
      <c r="L596" s="8" t="s">
        <v>312</v>
      </c>
      <c r="M596" s="9" t="s">
        <v>12</v>
      </c>
      <c r="N596" s="10" t="s">
        <v>25</v>
      </c>
      <c r="O596" s="8" t="s">
        <v>583</v>
      </c>
      <c r="P596" s="8" t="s">
        <v>1280</v>
      </c>
      <c r="Q596" s="8" t="s">
        <v>1281</v>
      </c>
      <c r="R596" s="8" t="s">
        <v>309</v>
      </c>
    </row>
    <row r="597" spans="1:18" x14ac:dyDescent="0.3">
      <c r="A597" s="11" t="str">
        <f t="shared" si="22"/>
        <v>TV Forst 2_mJD</v>
      </c>
      <c r="B597" s="11" t="s">
        <v>172</v>
      </c>
      <c r="C597" s="8" t="s">
        <v>15</v>
      </c>
      <c r="D597" t="s">
        <v>1199</v>
      </c>
      <c r="E597" s="8" t="s">
        <v>24</v>
      </c>
      <c r="F597" s="8" t="s">
        <v>25</v>
      </c>
      <c r="G597" s="8" t="s">
        <v>7</v>
      </c>
      <c r="H597" s="8" t="s">
        <v>14</v>
      </c>
      <c r="I597" s="8" t="s">
        <v>685</v>
      </c>
      <c r="J597" s="9" t="s">
        <v>12</v>
      </c>
      <c r="K597" s="10" t="s">
        <v>223</v>
      </c>
      <c r="L597" s="8" t="s">
        <v>44</v>
      </c>
      <c r="M597" s="9" t="s">
        <v>12</v>
      </c>
      <c r="N597" s="10" t="s">
        <v>17</v>
      </c>
      <c r="O597" s="8" t="s">
        <v>680</v>
      </c>
      <c r="P597" s="8" t="s">
        <v>401</v>
      </c>
      <c r="Q597" s="8" t="s">
        <v>1282</v>
      </c>
      <c r="R597" s="8" t="s">
        <v>309</v>
      </c>
    </row>
    <row r="598" spans="1:18" x14ac:dyDescent="0.3">
      <c r="A598" s="11" t="str">
        <f t="shared" si="22"/>
        <v>Turnerschaft Durlach_mJD</v>
      </c>
      <c r="B598" s="11" t="s">
        <v>172</v>
      </c>
      <c r="C598" s="8" t="s">
        <v>14</v>
      </c>
      <c r="D598" t="s">
        <v>64</v>
      </c>
      <c r="E598" s="8" t="s">
        <v>17</v>
      </c>
      <c r="F598" s="8" t="s">
        <v>14</v>
      </c>
      <c r="G598" s="8" t="s">
        <v>7</v>
      </c>
      <c r="H598" s="8" t="s">
        <v>14</v>
      </c>
      <c r="I598" s="8" t="s">
        <v>127</v>
      </c>
      <c r="J598" s="9" t="s">
        <v>12</v>
      </c>
      <c r="K598" s="10" t="s">
        <v>127</v>
      </c>
      <c r="L598" s="8" t="s">
        <v>17</v>
      </c>
      <c r="M598" s="9" t="s">
        <v>12</v>
      </c>
      <c r="N598" s="10" t="s">
        <v>17</v>
      </c>
      <c r="O598" s="8" t="s">
        <v>335</v>
      </c>
      <c r="P598" s="8" t="s">
        <v>360</v>
      </c>
      <c r="Q598" s="8" t="s">
        <v>922</v>
      </c>
      <c r="R598" s="8" t="s">
        <v>309</v>
      </c>
    </row>
    <row r="599" spans="1:18" x14ac:dyDescent="0.3">
      <c r="A599" s="11" t="str">
        <f t="shared" si="22"/>
        <v>HSG Linkenheim-Hochstetten-Liedolsheim_mJD</v>
      </c>
      <c r="B599" s="11" t="s">
        <v>172</v>
      </c>
      <c r="C599" s="8" t="s">
        <v>25</v>
      </c>
      <c r="D599" t="s">
        <v>174</v>
      </c>
      <c r="E599" s="8" t="s">
        <v>28</v>
      </c>
      <c r="F599" s="8" t="s">
        <v>25</v>
      </c>
      <c r="G599" s="8" t="s">
        <v>7</v>
      </c>
      <c r="H599" s="8" t="s">
        <v>9</v>
      </c>
      <c r="I599" s="8" t="s">
        <v>1233</v>
      </c>
      <c r="J599" s="9" t="s">
        <v>12</v>
      </c>
      <c r="K599" s="10" t="s">
        <v>155</v>
      </c>
      <c r="L599" s="8" t="s">
        <v>44</v>
      </c>
      <c r="M599" s="9" t="s">
        <v>12</v>
      </c>
      <c r="N599" s="10" t="s">
        <v>13</v>
      </c>
      <c r="O599" s="8" t="s">
        <v>711</v>
      </c>
      <c r="P599" s="8" t="s">
        <v>1056</v>
      </c>
      <c r="Q599" s="8" t="s">
        <v>1283</v>
      </c>
      <c r="R599" s="8" t="s">
        <v>309</v>
      </c>
    </row>
    <row r="600" spans="1:18" x14ac:dyDescent="0.3">
      <c r="A600" s="11" t="str">
        <f t="shared" si="22"/>
        <v>HSG Bruchsal/Untergrombach_mJD</v>
      </c>
      <c r="B600" s="11" t="s">
        <v>172</v>
      </c>
      <c r="C600" s="8" t="s">
        <v>9</v>
      </c>
      <c r="D600" t="s">
        <v>1041</v>
      </c>
      <c r="E600" s="8" t="s">
        <v>24</v>
      </c>
      <c r="F600" s="8" t="s">
        <v>10</v>
      </c>
      <c r="G600" s="8" t="s">
        <v>26</v>
      </c>
      <c r="H600" s="8" t="s">
        <v>8</v>
      </c>
      <c r="I600" s="8" t="s">
        <v>982</v>
      </c>
      <c r="J600" s="9" t="s">
        <v>12</v>
      </c>
      <c r="K600" s="10" t="s">
        <v>733</v>
      </c>
      <c r="L600" s="8" t="s">
        <v>15</v>
      </c>
      <c r="M600" s="9" t="s">
        <v>12</v>
      </c>
      <c r="N600" s="10" t="s">
        <v>359</v>
      </c>
      <c r="O600" s="8" t="s">
        <v>1072</v>
      </c>
      <c r="P600" s="8" t="s">
        <v>494</v>
      </c>
      <c r="Q600" s="8" t="s">
        <v>1284</v>
      </c>
      <c r="R600" s="8" t="s">
        <v>309</v>
      </c>
    </row>
    <row r="601" spans="1:18" x14ac:dyDescent="0.3">
      <c r="A601" s="11" t="str">
        <f t="shared" si="22"/>
        <v>HV Bad Schönborn_mJD</v>
      </c>
      <c r="B601" s="11" t="s">
        <v>172</v>
      </c>
      <c r="C601" s="8" t="s">
        <v>23</v>
      </c>
      <c r="D601" t="s">
        <v>81</v>
      </c>
      <c r="E601" s="8" t="s">
        <v>44</v>
      </c>
      <c r="F601" s="8" t="s">
        <v>26</v>
      </c>
      <c r="G601" s="8" t="s">
        <v>26</v>
      </c>
      <c r="H601" s="8" t="s">
        <v>44</v>
      </c>
      <c r="I601" s="8" t="s">
        <v>112</v>
      </c>
      <c r="J601" s="9" t="s">
        <v>12</v>
      </c>
      <c r="K601" s="10" t="s">
        <v>136</v>
      </c>
      <c r="L601" s="8" t="s">
        <v>26</v>
      </c>
      <c r="M601" s="9" t="s">
        <v>12</v>
      </c>
      <c r="N601" s="10" t="s">
        <v>419</v>
      </c>
      <c r="O601" s="8" t="s">
        <v>360</v>
      </c>
      <c r="P601" s="8" t="s">
        <v>1285</v>
      </c>
      <c r="Q601" s="8" t="s">
        <v>1286</v>
      </c>
      <c r="R601" s="8" t="s">
        <v>309</v>
      </c>
    </row>
    <row r="603" spans="1:18" ht="15.6" x14ac:dyDescent="0.35">
      <c r="C603" s="1" t="s">
        <v>1287</v>
      </c>
    </row>
    <row r="604" spans="1:18" x14ac:dyDescent="0.3">
      <c r="E604" s="6" t="s">
        <v>1</v>
      </c>
      <c r="F604" s="6" t="s">
        <v>2</v>
      </c>
      <c r="G604" s="6" t="s">
        <v>3</v>
      </c>
      <c r="H604" s="6" t="s">
        <v>4</v>
      </c>
      <c r="J604" s="7" t="s">
        <v>5</v>
      </c>
      <c r="M604" s="7" t="s">
        <v>6</v>
      </c>
      <c r="O604" s="6" t="s">
        <v>299</v>
      </c>
      <c r="P604" s="6" t="s">
        <v>300</v>
      </c>
      <c r="Q604" s="6" t="s">
        <v>301</v>
      </c>
      <c r="R604" s="6" t="s">
        <v>302</v>
      </c>
    </row>
    <row r="605" spans="1:18" x14ac:dyDescent="0.3">
      <c r="A605" s="11" t="str">
        <f t="shared" ref="A605:A612" si="23">CONCATENATE(D605,"_",LEFT(B605,3))</f>
        <v>MTV Karlsruhe_mJD</v>
      </c>
      <c r="B605" s="11" t="s">
        <v>289</v>
      </c>
      <c r="C605" s="8" t="s">
        <v>7</v>
      </c>
      <c r="D605" t="s">
        <v>1094</v>
      </c>
      <c r="E605" s="8" t="s">
        <v>17</v>
      </c>
      <c r="F605" s="8" t="s">
        <v>18</v>
      </c>
      <c r="G605" s="8" t="s">
        <v>7</v>
      </c>
      <c r="H605" s="8" t="s">
        <v>7</v>
      </c>
      <c r="I605" s="8" t="s">
        <v>90</v>
      </c>
      <c r="J605" s="9" t="s">
        <v>12</v>
      </c>
      <c r="K605" s="10" t="s">
        <v>1027</v>
      </c>
      <c r="L605" s="8" t="s">
        <v>447</v>
      </c>
      <c r="M605" s="9" t="s">
        <v>12</v>
      </c>
      <c r="N605" s="10" t="s">
        <v>19</v>
      </c>
      <c r="O605" s="8" t="s">
        <v>1234</v>
      </c>
      <c r="P605" s="8" t="s">
        <v>579</v>
      </c>
      <c r="Q605" s="8" t="s">
        <v>899</v>
      </c>
      <c r="R605" s="8" t="s">
        <v>309</v>
      </c>
    </row>
    <row r="606" spans="1:18" x14ac:dyDescent="0.3">
      <c r="A606" s="11" t="str">
        <f t="shared" si="23"/>
        <v>TV Malsch_mJD</v>
      </c>
      <c r="B606" s="11" t="s">
        <v>289</v>
      </c>
      <c r="C606" s="8" t="s">
        <v>10</v>
      </c>
      <c r="D606" t="s">
        <v>1107</v>
      </c>
      <c r="E606" s="8" t="s">
        <v>17</v>
      </c>
      <c r="F606" s="8" t="s">
        <v>23</v>
      </c>
      <c r="G606" s="8" t="s">
        <v>26</v>
      </c>
      <c r="H606" s="8" t="s">
        <v>19</v>
      </c>
      <c r="I606" s="8" t="s">
        <v>31</v>
      </c>
      <c r="J606" s="9" t="s">
        <v>12</v>
      </c>
      <c r="K606" s="10" t="s">
        <v>80</v>
      </c>
      <c r="L606" s="8" t="s">
        <v>32</v>
      </c>
      <c r="M606" s="9" t="s">
        <v>12</v>
      </c>
      <c r="N606" s="10" t="s">
        <v>25</v>
      </c>
      <c r="O606" s="8" t="s">
        <v>933</v>
      </c>
      <c r="P606" s="8" t="s">
        <v>1288</v>
      </c>
      <c r="Q606" s="8" t="s">
        <v>1042</v>
      </c>
      <c r="R606" s="8" t="s">
        <v>309</v>
      </c>
    </row>
    <row r="607" spans="1:18" x14ac:dyDescent="0.3">
      <c r="A607" s="11" t="str">
        <f t="shared" si="23"/>
        <v>SV Langensteinbach_mJD</v>
      </c>
      <c r="B607" s="11" t="s">
        <v>289</v>
      </c>
      <c r="C607" s="8" t="s">
        <v>19</v>
      </c>
      <c r="D607" t="s">
        <v>1048</v>
      </c>
      <c r="E607" s="8" t="s">
        <v>44</v>
      </c>
      <c r="F607" s="8" t="s">
        <v>18</v>
      </c>
      <c r="G607" s="8" t="s">
        <v>26</v>
      </c>
      <c r="H607" s="8" t="s">
        <v>15</v>
      </c>
      <c r="I607" s="8" t="s">
        <v>814</v>
      </c>
      <c r="J607" s="9" t="s">
        <v>12</v>
      </c>
      <c r="K607" s="10" t="s">
        <v>149</v>
      </c>
      <c r="L607" s="8" t="s">
        <v>312</v>
      </c>
      <c r="M607" s="9" t="s">
        <v>12</v>
      </c>
      <c r="N607" s="10" t="s">
        <v>23</v>
      </c>
      <c r="O607" s="8" t="s">
        <v>392</v>
      </c>
      <c r="P607" s="8" t="s">
        <v>1289</v>
      </c>
      <c r="Q607" s="8" t="s">
        <v>1290</v>
      </c>
      <c r="R607" s="8" t="s">
        <v>309</v>
      </c>
    </row>
    <row r="608" spans="1:18" x14ac:dyDescent="0.3">
      <c r="A608" s="11" t="str">
        <f t="shared" si="23"/>
        <v>HC Neuenbürg 2000_mJD</v>
      </c>
      <c r="B608" s="11" t="s">
        <v>289</v>
      </c>
      <c r="C608" s="8" t="s">
        <v>15</v>
      </c>
      <c r="D608" t="s">
        <v>1291</v>
      </c>
      <c r="E608" s="8" t="s">
        <v>28</v>
      </c>
      <c r="F608" s="8" t="s">
        <v>23</v>
      </c>
      <c r="G608" s="8" t="s">
        <v>10</v>
      </c>
      <c r="H608" s="8" t="s">
        <v>15</v>
      </c>
      <c r="I608" s="8" t="s">
        <v>595</v>
      </c>
      <c r="J608" s="9" t="s">
        <v>12</v>
      </c>
      <c r="K608" s="10" t="s">
        <v>124</v>
      </c>
      <c r="L608" s="8" t="s">
        <v>312</v>
      </c>
      <c r="M608" s="9" t="s">
        <v>12</v>
      </c>
      <c r="N608" s="10" t="s">
        <v>8</v>
      </c>
      <c r="O608" s="8" t="s">
        <v>481</v>
      </c>
      <c r="P608" s="8" t="s">
        <v>1292</v>
      </c>
      <c r="Q608" s="8" t="s">
        <v>1293</v>
      </c>
      <c r="R608" s="8" t="s">
        <v>309</v>
      </c>
    </row>
    <row r="609" spans="1:18" x14ac:dyDescent="0.3">
      <c r="A609" s="11" t="str">
        <f t="shared" si="23"/>
        <v>JSG Niefern/Mühlacker_mJD</v>
      </c>
      <c r="B609" s="11" t="s">
        <v>289</v>
      </c>
      <c r="C609" s="8" t="s">
        <v>14</v>
      </c>
      <c r="D609" t="s">
        <v>1039</v>
      </c>
      <c r="E609" s="8" t="s">
        <v>18</v>
      </c>
      <c r="F609" s="8" t="s">
        <v>15</v>
      </c>
      <c r="G609" s="8" t="s">
        <v>7</v>
      </c>
      <c r="H609" s="8" t="s">
        <v>15</v>
      </c>
      <c r="I609" s="8" t="s">
        <v>113</v>
      </c>
      <c r="J609" s="9" t="s">
        <v>12</v>
      </c>
      <c r="K609" s="10" t="s">
        <v>160</v>
      </c>
      <c r="L609" s="8" t="s">
        <v>18</v>
      </c>
      <c r="M609" s="9" t="s">
        <v>12</v>
      </c>
      <c r="N609" s="10" t="s">
        <v>18</v>
      </c>
      <c r="O609" s="8" t="s">
        <v>335</v>
      </c>
      <c r="P609" s="8" t="s">
        <v>1294</v>
      </c>
      <c r="Q609" s="8" t="s">
        <v>1295</v>
      </c>
      <c r="R609" s="8" t="s">
        <v>309</v>
      </c>
    </row>
    <row r="610" spans="1:18" x14ac:dyDescent="0.3">
      <c r="A610" s="11" t="str">
        <f t="shared" si="23"/>
        <v>TV Knielingen_mJD</v>
      </c>
      <c r="B610" s="11" t="s">
        <v>289</v>
      </c>
      <c r="C610" s="8" t="s">
        <v>25</v>
      </c>
      <c r="D610" t="s">
        <v>1113</v>
      </c>
      <c r="E610" s="8" t="s">
        <v>8</v>
      </c>
      <c r="F610" s="8" t="s">
        <v>10</v>
      </c>
      <c r="G610" s="8" t="s">
        <v>26</v>
      </c>
      <c r="H610" s="8" t="s">
        <v>23</v>
      </c>
      <c r="I610" s="8" t="s">
        <v>270</v>
      </c>
      <c r="J610" s="9" t="s">
        <v>12</v>
      </c>
      <c r="K610" s="10" t="s">
        <v>123</v>
      </c>
      <c r="L610" s="8" t="s">
        <v>15</v>
      </c>
      <c r="M610" s="9" t="s">
        <v>12</v>
      </c>
      <c r="N610" s="10" t="s">
        <v>32</v>
      </c>
      <c r="O610" s="8" t="s">
        <v>355</v>
      </c>
      <c r="P610" s="8" t="s">
        <v>1296</v>
      </c>
      <c r="Q610" s="8" t="s">
        <v>1023</v>
      </c>
      <c r="R610" s="8" t="s">
        <v>309</v>
      </c>
    </row>
    <row r="611" spans="1:18" x14ac:dyDescent="0.3">
      <c r="A611" s="11" t="str">
        <f t="shared" si="23"/>
        <v>TV Calmbach_mJD</v>
      </c>
      <c r="B611" s="11" t="s">
        <v>289</v>
      </c>
      <c r="C611" s="8" t="s">
        <v>9</v>
      </c>
      <c r="D611" t="s">
        <v>1297</v>
      </c>
      <c r="E611" s="8" t="s">
        <v>17</v>
      </c>
      <c r="F611" s="8" t="s">
        <v>7</v>
      </c>
      <c r="G611" s="8" t="s">
        <v>7</v>
      </c>
      <c r="H611" s="8" t="s">
        <v>18</v>
      </c>
      <c r="I611" s="8" t="s">
        <v>265</v>
      </c>
      <c r="J611" s="9" t="s">
        <v>12</v>
      </c>
      <c r="K611" s="10" t="s">
        <v>412</v>
      </c>
      <c r="L611" s="8" t="s">
        <v>19</v>
      </c>
      <c r="M611" s="9" t="s">
        <v>12</v>
      </c>
      <c r="N611" s="10" t="s">
        <v>447</v>
      </c>
      <c r="O611" s="8" t="s">
        <v>1111</v>
      </c>
      <c r="P611" s="8" t="s">
        <v>1298</v>
      </c>
      <c r="Q611" s="8" t="s">
        <v>1299</v>
      </c>
      <c r="R611" s="8" t="s">
        <v>324</v>
      </c>
    </row>
    <row r="612" spans="1:18" x14ac:dyDescent="0.3">
      <c r="A612" s="11" t="str">
        <f t="shared" si="23"/>
        <v>TV Ispringen_mJD</v>
      </c>
      <c r="B612" s="11" t="s">
        <v>289</v>
      </c>
      <c r="C612" s="8" t="s">
        <v>23</v>
      </c>
      <c r="D612" t="s">
        <v>1100</v>
      </c>
      <c r="E612" s="8" t="s">
        <v>17</v>
      </c>
      <c r="F612" s="8" t="s">
        <v>7</v>
      </c>
      <c r="G612" s="8" t="s">
        <v>7</v>
      </c>
      <c r="H612" s="8" t="s">
        <v>18</v>
      </c>
      <c r="I612" s="8" t="s">
        <v>48</v>
      </c>
      <c r="J612" s="9" t="s">
        <v>12</v>
      </c>
      <c r="K612" s="10" t="s">
        <v>34</v>
      </c>
      <c r="L612" s="8" t="s">
        <v>19</v>
      </c>
      <c r="M612" s="9" t="s">
        <v>12</v>
      </c>
      <c r="N612" s="10" t="s">
        <v>447</v>
      </c>
      <c r="O612" s="8" t="s">
        <v>1111</v>
      </c>
      <c r="P612" s="8" t="s">
        <v>1300</v>
      </c>
      <c r="Q612" s="8" t="s">
        <v>1301</v>
      </c>
      <c r="R612" s="8" t="s">
        <v>324</v>
      </c>
    </row>
    <row r="614" spans="1:18" ht="15.6" x14ac:dyDescent="0.35">
      <c r="C614" s="1" t="s">
        <v>1302</v>
      </c>
    </row>
    <row r="615" spans="1:18" x14ac:dyDescent="0.3">
      <c r="E615" s="6" t="s">
        <v>1</v>
      </c>
      <c r="F615" s="6" t="s">
        <v>2</v>
      </c>
      <c r="G615" s="6" t="s">
        <v>3</v>
      </c>
      <c r="H615" s="6" t="s">
        <v>4</v>
      </c>
      <c r="J615" s="7" t="s">
        <v>5</v>
      </c>
      <c r="M615" s="7" t="s">
        <v>6</v>
      </c>
      <c r="O615" s="6" t="s">
        <v>299</v>
      </c>
      <c r="P615" s="6" t="s">
        <v>300</v>
      </c>
      <c r="Q615" s="6" t="s">
        <v>301</v>
      </c>
      <c r="R615" s="6" t="s">
        <v>302</v>
      </c>
    </row>
    <row r="616" spans="1:18" x14ac:dyDescent="0.3">
      <c r="A616" s="11" t="str">
        <f t="shared" ref="A616:A623" si="24">CONCATENATE(D616,"_",LEFT(B616,3))</f>
        <v>SG Eggenstein-Leopoldshafen 2_mJD</v>
      </c>
      <c r="B616" s="11" t="s">
        <v>289</v>
      </c>
      <c r="C616" s="8" t="s">
        <v>7</v>
      </c>
      <c r="D616" t="s">
        <v>1303</v>
      </c>
      <c r="E616" s="8" t="s">
        <v>17</v>
      </c>
      <c r="F616" s="8" t="s">
        <v>18</v>
      </c>
      <c r="G616" s="8" t="s">
        <v>26</v>
      </c>
      <c r="H616" s="8" t="s">
        <v>10</v>
      </c>
      <c r="I616" s="8" t="s">
        <v>982</v>
      </c>
      <c r="J616" s="9" t="s">
        <v>12</v>
      </c>
      <c r="K616" s="10" t="s">
        <v>462</v>
      </c>
      <c r="L616" s="8" t="s">
        <v>312</v>
      </c>
      <c r="M616" s="9" t="s">
        <v>12</v>
      </c>
      <c r="N616" s="10" t="s">
        <v>15</v>
      </c>
      <c r="O616" s="8" t="s">
        <v>313</v>
      </c>
      <c r="P616" s="8" t="s">
        <v>1304</v>
      </c>
      <c r="Q616" s="8" t="s">
        <v>1305</v>
      </c>
      <c r="R616" s="8" t="s">
        <v>309</v>
      </c>
    </row>
    <row r="617" spans="1:18" x14ac:dyDescent="0.3">
      <c r="A617" s="11" t="str">
        <f t="shared" si="24"/>
        <v>SG Hambrücken/Weiher_mJD</v>
      </c>
      <c r="B617" s="11" t="s">
        <v>289</v>
      </c>
      <c r="C617" s="8" t="s">
        <v>10</v>
      </c>
      <c r="D617" t="s">
        <v>74</v>
      </c>
      <c r="E617" s="8" t="s">
        <v>24</v>
      </c>
      <c r="F617" s="8" t="s">
        <v>18</v>
      </c>
      <c r="G617" s="8" t="s">
        <v>26</v>
      </c>
      <c r="H617" s="8" t="s">
        <v>19</v>
      </c>
      <c r="I617" s="8" t="s">
        <v>92</v>
      </c>
      <c r="J617" s="9" t="s">
        <v>12</v>
      </c>
      <c r="K617" s="10" t="s">
        <v>1130</v>
      </c>
      <c r="L617" s="8" t="s">
        <v>312</v>
      </c>
      <c r="M617" s="9" t="s">
        <v>12</v>
      </c>
      <c r="N617" s="10" t="s">
        <v>25</v>
      </c>
      <c r="O617" s="8" t="s">
        <v>583</v>
      </c>
      <c r="P617" s="8" t="s">
        <v>1306</v>
      </c>
      <c r="Q617" s="8" t="s">
        <v>1307</v>
      </c>
      <c r="R617" s="8" t="s">
        <v>309</v>
      </c>
    </row>
    <row r="618" spans="1:18" x14ac:dyDescent="0.3">
      <c r="A618" s="11" t="str">
        <f t="shared" si="24"/>
        <v>JSG Neuthard/Büchenau_mJD</v>
      </c>
      <c r="B618" s="11" t="s">
        <v>289</v>
      </c>
      <c r="C618" s="8" t="s">
        <v>19</v>
      </c>
      <c r="D618" t="s">
        <v>281</v>
      </c>
      <c r="E618" s="8" t="s">
        <v>17</v>
      </c>
      <c r="F618" s="8" t="s">
        <v>23</v>
      </c>
      <c r="G618" s="8" t="s">
        <v>26</v>
      </c>
      <c r="H618" s="8" t="s">
        <v>19</v>
      </c>
      <c r="I618" s="8" t="s">
        <v>149</v>
      </c>
      <c r="J618" s="9" t="s">
        <v>12</v>
      </c>
      <c r="K618" s="10" t="s">
        <v>691</v>
      </c>
      <c r="L618" s="8" t="s">
        <v>32</v>
      </c>
      <c r="M618" s="9" t="s">
        <v>12</v>
      </c>
      <c r="N618" s="10" t="s">
        <v>25</v>
      </c>
      <c r="O618" s="8" t="s">
        <v>933</v>
      </c>
      <c r="P618" s="8" t="s">
        <v>1308</v>
      </c>
      <c r="Q618" s="8" t="s">
        <v>1309</v>
      </c>
      <c r="R618" s="8" t="s">
        <v>309</v>
      </c>
    </row>
    <row r="619" spans="1:18" x14ac:dyDescent="0.3">
      <c r="A619" s="11" t="str">
        <f t="shared" si="24"/>
        <v>SG Stutensee-Weingarten 2_mJD</v>
      </c>
      <c r="B619" s="11" t="s">
        <v>289</v>
      </c>
      <c r="C619" s="8" t="s">
        <v>15</v>
      </c>
      <c r="D619" t="s">
        <v>1195</v>
      </c>
      <c r="E619" s="8" t="s">
        <v>17</v>
      </c>
      <c r="F619" s="8" t="s">
        <v>25</v>
      </c>
      <c r="G619" s="8" t="s">
        <v>7</v>
      </c>
      <c r="H619" s="8" t="s">
        <v>15</v>
      </c>
      <c r="I619" s="8" t="s">
        <v>37</v>
      </c>
      <c r="J619" s="9" t="s">
        <v>12</v>
      </c>
      <c r="K619" s="10" t="s">
        <v>68</v>
      </c>
      <c r="L619" s="8" t="s">
        <v>44</v>
      </c>
      <c r="M619" s="9" t="s">
        <v>12</v>
      </c>
      <c r="N619" s="10" t="s">
        <v>18</v>
      </c>
      <c r="O619" s="8" t="s">
        <v>621</v>
      </c>
      <c r="P619" s="8" t="s">
        <v>327</v>
      </c>
      <c r="Q619" s="8" t="s">
        <v>1310</v>
      </c>
      <c r="R619" s="8" t="s">
        <v>309</v>
      </c>
    </row>
    <row r="620" spans="1:18" x14ac:dyDescent="0.3">
      <c r="A620" s="11" t="str">
        <f t="shared" si="24"/>
        <v>TG Neureut_mJD</v>
      </c>
      <c r="B620" s="11" t="s">
        <v>289</v>
      </c>
      <c r="C620" s="8" t="s">
        <v>14</v>
      </c>
      <c r="D620" t="s">
        <v>1043</v>
      </c>
      <c r="E620" s="8" t="s">
        <v>8</v>
      </c>
      <c r="F620" s="8" t="s">
        <v>19</v>
      </c>
      <c r="G620" s="8" t="s">
        <v>7</v>
      </c>
      <c r="H620" s="8" t="s">
        <v>25</v>
      </c>
      <c r="I620" s="8" t="s">
        <v>1311</v>
      </c>
      <c r="J620" s="9" t="s">
        <v>12</v>
      </c>
      <c r="K620" s="10" t="s">
        <v>461</v>
      </c>
      <c r="L620" s="8" t="s">
        <v>9</v>
      </c>
      <c r="M620" s="9" t="s">
        <v>12</v>
      </c>
      <c r="N620" s="10" t="s">
        <v>44</v>
      </c>
      <c r="O620" s="8" t="s">
        <v>907</v>
      </c>
      <c r="P620" s="8" t="s">
        <v>1312</v>
      </c>
      <c r="Q620" s="8" t="s">
        <v>1313</v>
      </c>
      <c r="R620" s="8" t="s">
        <v>309</v>
      </c>
    </row>
    <row r="621" spans="1:18" x14ac:dyDescent="0.3">
      <c r="A621" s="11" t="str">
        <f t="shared" si="24"/>
        <v>TV Sulzfeld_mJD</v>
      </c>
      <c r="B621" s="11" t="s">
        <v>289</v>
      </c>
      <c r="C621" s="8" t="s">
        <v>25</v>
      </c>
      <c r="D621" t="s">
        <v>1119</v>
      </c>
      <c r="E621" s="8" t="s">
        <v>8</v>
      </c>
      <c r="F621" s="8" t="s">
        <v>19</v>
      </c>
      <c r="G621" s="8" t="s">
        <v>26</v>
      </c>
      <c r="H621" s="8" t="s">
        <v>9</v>
      </c>
      <c r="I621" s="8" t="s">
        <v>999</v>
      </c>
      <c r="J621" s="9" t="s">
        <v>12</v>
      </c>
      <c r="K621" s="10" t="s">
        <v>143</v>
      </c>
      <c r="L621" s="8" t="s">
        <v>25</v>
      </c>
      <c r="M621" s="9" t="s">
        <v>12</v>
      </c>
      <c r="N621" s="10" t="s">
        <v>28</v>
      </c>
      <c r="O621" s="8" t="s">
        <v>631</v>
      </c>
      <c r="P621" s="8" t="s">
        <v>1314</v>
      </c>
      <c r="Q621" s="8" t="s">
        <v>1315</v>
      </c>
      <c r="R621" s="8" t="s">
        <v>309</v>
      </c>
    </row>
    <row r="622" spans="1:18" x14ac:dyDescent="0.3">
      <c r="A622" s="11" t="str">
        <f t="shared" si="24"/>
        <v>Turnerschaft Mühlburg 2_mJD</v>
      </c>
      <c r="B622" s="11" t="s">
        <v>289</v>
      </c>
      <c r="C622" s="8" t="s">
        <v>9</v>
      </c>
      <c r="D622" t="s">
        <v>1316</v>
      </c>
      <c r="E622" s="8" t="s">
        <v>24</v>
      </c>
      <c r="F622" s="8" t="s">
        <v>19</v>
      </c>
      <c r="G622" s="8" t="s">
        <v>26</v>
      </c>
      <c r="H622" s="8" t="s">
        <v>18</v>
      </c>
      <c r="I622" s="8" t="s">
        <v>1317</v>
      </c>
      <c r="J622" s="9" t="s">
        <v>12</v>
      </c>
      <c r="K622" s="10" t="s">
        <v>130</v>
      </c>
      <c r="L622" s="8" t="s">
        <v>25</v>
      </c>
      <c r="M622" s="9" t="s">
        <v>12</v>
      </c>
      <c r="N622" s="10" t="s">
        <v>312</v>
      </c>
      <c r="O622" s="8" t="s">
        <v>350</v>
      </c>
      <c r="P622" s="8" t="s">
        <v>1318</v>
      </c>
      <c r="Q622" s="8" t="s">
        <v>1255</v>
      </c>
      <c r="R622" s="8" t="s">
        <v>309</v>
      </c>
    </row>
    <row r="623" spans="1:18" x14ac:dyDescent="0.3">
      <c r="A623" s="11" t="str">
        <f t="shared" si="24"/>
        <v>SG Graben-Neudorf_mJD</v>
      </c>
      <c r="B623" s="11" t="s">
        <v>289</v>
      </c>
      <c r="C623" s="8" t="s">
        <v>23</v>
      </c>
      <c r="D623" t="s">
        <v>175</v>
      </c>
      <c r="E623" s="8" t="s">
        <v>17</v>
      </c>
      <c r="F623" s="8" t="s">
        <v>10</v>
      </c>
      <c r="G623" s="8" t="s">
        <v>26</v>
      </c>
      <c r="H623" s="8" t="s">
        <v>18</v>
      </c>
      <c r="I623" s="8" t="s">
        <v>158</v>
      </c>
      <c r="J623" s="9" t="s">
        <v>12</v>
      </c>
      <c r="K623" s="10" t="s">
        <v>129</v>
      </c>
      <c r="L623" s="8" t="s">
        <v>15</v>
      </c>
      <c r="M623" s="9" t="s">
        <v>12</v>
      </c>
      <c r="N623" s="10" t="s">
        <v>312</v>
      </c>
      <c r="O623" s="8" t="s">
        <v>688</v>
      </c>
      <c r="P623" s="8" t="s">
        <v>1319</v>
      </c>
      <c r="Q623" s="8" t="s">
        <v>1320</v>
      </c>
      <c r="R623" s="8" t="s">
        <v>309</v>
      </c>
    </row>
    <row r="625" spans="1:18" ht="15.6" x14ac:dyDescent="0.35">
      <c r="C625" s="1" t="s">
        <v>1321</v>
      </c>
    </row>
    <row r="626" spans="1:18" x14ac:dyDescent="0.3">
      <c r="E626" s="6" t="s">
        <v>1</v>
      </c>
      <c r="F626" s="6" t="s">
        <v>2</v>
      </c>
      <c r="G626" s="6" t="s">
        <v>3</v>
      </c>
      <c r="H626" s="6" t="s">
        <v>4</v>
      </c>
      <c r="J626" s="7" t="s">
        <v>5</v>
      </c>
      <c r="M626" s="7" t="s">
        <v>6</v>
      </c>
      <c r="O626" s="6" t="s">
        <v>299</v>
      </c>
      <c r="P626" s="6" t="s">
        <v>300</v>
      </c>
      <c r="Q626" s="6" t="s">
        <v>301</v>
      </c>
      <c r="R626" s="6" t="s">
        <v>302</v>
      </c>
    </row>
    <row r="627" spans="1:18" x14ac:dyDescent="0.3">
      <c r="A627" s="11" t="str">
        <f t="shared" ref="A627:A634" si="25">CONCATENATE(D627,"_",LEFT(B627,3))</f>
        <v>SG Eggenstein-Leopoldshafen_wJD</v>
      </c>
      <c r="B627" s="11" t="s">
        <v>295</v>
      </c>
      <c r="C627" s="8" t="s">
        <v>7</v>
      </c>
      <c r="D627" t="s">
        <v>183</v>
      </c>
      <c r="E627" s="8" t="s">
        <v>24</v>
      </c>
      <c r="F627" s="8" t="s">
        <v>24</v>
      </c>
      <c r="G627" s="8" t="s">
        <v>26</v>
      </c>
      <c r="H627" s="8" t="s">
        <v>26</v>
      </c>
      <c r="I627" s="8" t="s">
        <v>746</v>
      </c>
      <c r="J627" s="9" t="s">
        <v>12</v>
      </c>
      <c r="K627" s="10" t="s">
        <v>1322</v>
      </c>
      <c r="L627" s="8" t="s">
        <v>305</v>
      </c>
      <c r="M627" s="9" t="s">
        <v>12</v>
      </c>
      <c r="N627" s="10" t="s">
        <v>26</v>
      </c>
      <c r="O627" s="8" t="s">
        <v>306</v>
      </c>
      <c r="P627" s="8" t="s">
        <v>307</v>
      </c>
      <c r="Q627" s="8" t="s">
        <v>604</v>
      </c>
      <c r="R627" s="8" t="s">
        <v>309</v>
      </c>
    </row>
    <row r="628" spans="1:18" x14ac:dyDescent="0.3">
      <c r="A628" s="11" t="str">
        <f t="shared" si="25"/>
        <v>HSG Ettlingen_wJD</v>
      </c>
      <c r="B628" s="11" t="s">
        <v>295</v>
      </c>
      <c r="C628" s="8" t="s">
        <v>10</v>
      </c>
      <c r="D628" t="s">
        <v>47</v>
      </c>
      <c r="E628" s="8" t="s">
        <v>8</v>
      </c>
      <c r="F628" s="8" t="s">
        <v>18</v>
      </c>
      <c r="G628" s="8" t="s">
        <v>26</v>
      </c>
      <c r="H628" s="8" t="s">
        <v>7</v>
      </c>
      <c r="I628" s="8" t="s">
        <v>358</v>
      </c>
      <c r="J628" s="9" t="s">
        <v>12</v>
      </c>
      <c r="K628" s="10" t="s">
        <v>1127</v>
      </c>
      <c r="L628" s="8" t="s">
        <v>312</v>
      </c>
      <c r="M628" s="9" t="s">
        <v>12</v>
      </c>
      <c r="N628" s="10" t="s">
        <v>10</v>
      </c>
      <c r="O628" s="8" t="s">
        <v>1052</v>
      </c>
      <c r="P628" s="8" t="s">
        <v>1214</v>
      </c>
      <c r="Q628" s="8" t="s">
        <v>362</v>
      </c>
      <c r="R628" s="8" t="s">
        <v>309</v>
      </c>
    </row>
    <row r="629" spans="1:18" x14ac:dyDescent="0.3">
      <c r="A629" s="11" t="str">
        <f t="shared" si="25"/>
        <v>TSV Rintheim_wJD</v>
      </c>
      <c r="B629" s="11" t="s">
        <v>295</v>
      </c>
      <c r="C629" s="8" t="s">
        <v>19</v>
      </c>
      <c r="D629" t="s">
        <v>29</v>
      </c>
      <c r="E629" s="8" t="s">
        <v>8</v>
      </c>
      <c r="F629" s="8" t="s">
        <v>9</v>
      </c>
      <c r="G629" s="8" t="s">
        <v>26</v>
      </c>
      <c r="H629" s="8" t="s">
        <v>19</v>
      </c>
      <c r="I629" s="8" t="s">
        <v>130</v>
      </c>
      <c r="J629" s="9" t="s">
        <v>12</v>
      </c>
      <c r="K629" s="10" t="s">
        <v>48</v>
      </c>
      <c r="L629" s="8" t="s">
        <v>28</v>
      </c>
      <c r="M629" s="9" t="s">
        <v>12</v>
      </c>
      <c r="N629" s="10" t="s">
        <v>25</v>
      </c>
      <c r="O629" s="8" t="s">
        <v>317</v>
      </c>
      <c r="P629" s="8" t="s">
        <v>1323</v>
      </c>
      <c r="Q629" s="8" t="s">
        <v>1324</v>
      </c>
      <c r="R629" s="8" t="s">
        <v>309</v>
      </c>
    </row>
    <row r="630" spans="1:18" x14ac:dyDescent="0.3">
      <c r="A630" s="11" t="str">
        <f t="shared" si="25"/>
        <v>WSG Ispringen-Pforzheim_wJD</v>
      </c>
      <c r="B630" s="11" t="s">
        <v>295</v>
      </c>
      <c r="C630" s="8" t="s">
        <v>15</v>
      </c>
      <c r="D630" t="s">
        <v>1241</v>
      </c>
      <c r="E630" s="8" t="s">
        <v>24</v>
      </c>
      <c r="F630" s="8" t="s">
        <v>25</v>
      </c>
      <c r="G630" s="8" t="s">
        <v>26</v>
      </c>
      <c r="H630" s="8" t="s">
        <v>25</v>
      </c>
      <c r="I630" s="8" t="s">
        <v>115</v>
      </c>
      <c r="J630" s="9" t="s">
        <v>12</v>
      </c>
      <c r="K630" s="10" t="s">
        <v>567</v>
      </c>
      <c r="L630" s="8" t="s">
        <v>24</v>
      </c>
      <c r="M630" s="9" t="s">
        <v>12</v>
      </c>
      <c r="N630" s="10" t="s">
        <v>24</v>
      </c>
      <c r="O630" s="8" t="s">
        <v>335</v>
      </c>
      <c r="P630" s="8" t="s">
        <v>1202</v>
      </c>
      <c r="Q630" s="8" t="s">
        <v>1325</v>
      </c>
      <c r="R630" s="8" t="s">
        <v>309</v>
      </c>
    </row>
    <row r="631" spans="1:18" x14ac:dyDescent="0.3">
      <c r="A631" s="11" t="str">
        <f t="shared" si="25"/>
        <v>SV Langensteinbach_wJD</v>
      </c>
      <c r="B631" s="11" t="s">
        <v>295</v>
      </c>
      <c r="C631" s="8" t="s">
        <v>14</v>
      </c>
      <c r="D631" t="s">
        <v>1048</v>
      </c>
      <c r="E631" s="8" t="s">
        <v>17</v>
      </c>
      <c r="F631" s="8" t="s">
        <v>15</v>
      </c>
      <c r="G631" s="8" t="s">
        <v>26</v>
      </c>
      <c r="H631" s="8" t="s">
        <v>9</v>
      </c>
      <c r="I631" s="8" t="s">
        <v>1125</v>
      </c>
      <c r="J631" s="9" t="s">
        <v>12</v>
      </c>
      <c r="K631" s="10" t="s">
        <v>125</v>
      </c>
      <c r="L631" s="8" t="s">
        <v>23</v>
      </c>
      <c r="M631" s="9" t="s">
        <v>12</v>
      </c>
      <c r="N631" s="10" t="s">
        <v>28</v>
      </c>
      <c r="O631" s="8" t="s">
        <v>517</v>
      </c>
      <c r="P631" s="8" t="s">
        <v>1326</v>
      </c>
      <c r="Q631" s="8" t="s">
        <v>1327</v>
      </c>
      <c r="R631" s="8" t="s">
        <v>309</v>
      </c>
    </row>
    <row r="632" spans="1:18" x14ac:dyDescent="0.3">
      <c r="A632" s="11" t="str">
        <f t="shared" si="25"/>
        <v>JSG Niefern/Mühlacker_wJD</v>
      </c>
      <c r="B632" s="11" t="s">
        <v>295</v>
      </c>
      <c r="C632" s="8" t="s">
        <v>25</v>
      </c>
      <c r="D632" t="s">
        <v>1039</v>
      </c>
      <c r="E632" s="8" t="s">
        <v>17</v>
      </c>
      <c r="F632" s="8" t="s">
        <v>10</v>
      </c>
      <c r="G632" s="8" t="s">
        <v>26</v>
      </c>
      <c r="H632" s="8" t="s">
        <v>18</v>
      </c>
      <c r="I632" s="8" t="s">
        <v>1328</v>
      </c>
      <c r="J632" s="9" t="s">
        <v>12</v>
      </c>
      <c r="K632" s="10" t="s">
        <v>1254</v>
      </c>
      <c r="L632" s="8" t="s">
        <v>15</v>
      </c>
      <c r="M632" s="9" t="s">
        <v>12</v>
      </c>
      <c r="N632" s="10" t="s">
        <v>312</v>
      </c>
      <c r="O632" s="8" t="s">
        <v>688</v>
      </c>
      <c r="P632" s="8" t="s">
        <v>1329</v>
      </c>
      <c r="Q632" s="8" t="s">
        <v>1330</v>
      </c>
      <c r="R632" s="8" t="s">
        <v>338</v>
      </c>
    </row>
    <row r="633" spans="1:18" x14ac:dyDescent="0.3">
      <c r="A633" s="11" t="str">
        <f t="shared" si="25"/>
        <v>TB Pforzheim_wJD</v>
      </c>
      <c r="B633" s="11" t="s">
        <v>295</v>
      </c>
      <c r="C633" s="8" t="s">
        <v>9</v>
      </c>
      <c r="D633" t="s">
        <v>97</v>
      </c>
      <c r="E633" s="8" t="s">
        <v>17</v>
      </c>
      <c r="F633" s="8" t="s">
        <v>10</v>
      </c>
      <c r="G633" s="8" t="s">
        <v>26</v>
      </c>
      <c r="H633" s="8" t="s">
        <v>18</v>
      </c>
      <c r="I633" s="8" t="s">
        <v>269</v>
      </c>
      <c r="J633" s="9" t="s">
        <v>12</v>
      </c>
      <c r="K633" s="10" t="s">
        <v>265</v>
      </c>
      <c r="L633" s="8" t="s">
        <v>15</v>
      </c>
      <c r="M633" s="9" t="s">
        <v>12</v>
      </c>
      <c r="N633" s="10" t="s">
        <v>312</v>
      </c>
      <c r="O633" s="8" t="s">
        <v>688</v>
      </c>
      <c r="P633" s="8" t="s">
        <v>1331</v>
      </c>
      <c r="Q633" s="8" t="s">
        <v>1332</v>
      </c>
      <c r="R633" s="8" t="s">
        <v>338</v>
      </c>
    </row>
    <row r="634" spans="1:18" x14ac:dyDescent="0.3">
      <c r="A634" s="11" t="str">
        <f t="shared" si="25"/>
        <v>TG Neureut_wJD</v>
      </c>
      <c r="B634" s="11" t="s">
        <v>295</v>
      </c>
      <c r="C634" s="8" t="s">
        <v>23</v>
      </c>
      <c r="D634" t="s">
        <v>1043</v>
      </c>
      <c r="E634" s="8" t="s">
        <v>17</v>
      </c>
      <c r="F634" s="8" t="s">
        <v>10</v>
      </c>
      <c r="G634" s="8" t="s">
        <v>26</v>
      </c>
      <c r="H634" s="8" t="s">
        <v>18</v>
      </c>
      <c r="I634" s="8" t="s">
        <v>82</v>
      </c>
      <c r="J634" s="9" t="s">
        <v>12</v>
      </c>
      <c r="K634" s="10" t="s">
        <v>86</v>
      </c>
      <c r="L634" s="8" t="s">
        <v>15</v>
      </c>
      <c r="M634" s="9" t="s">
        <v>12</v>
      </c>
      <c r="N634" s="10" t="s">
        <v>312</v>
      </c>
      <c r="O634" s="8" t="s">
        <v>688</v>
      </c>
      <c r="P634" s="8" t="s">
        <v>1333</v>
      </c>
      <c r="Q634" s="8" t="s">
        <v>1334</v>
      </c>
      <c r="R634" s="8" t="s">
        <v>338</v>
      </c>
    </row>
    <row r="635" spans="1:18" x14ac:dyDescent="0.3">
      <c r="A635" s="11" t="str">
        <f t="shared" ref="A635:A690" si="26">CONCATENATE(D635,"_",LEFT(B635,3))</f>
        <v>_</v>
      </c>
    </row>
    <row r="636" spans="1:18" ht="15.6" x14ac:dyDescent="0.35">
      <c r="A636" s="11" t="str">
        <f t="shared" si="26"/>
        <v>_</v>
      </c>
      <c r="C636" s="1" t="s">
        <v>1338</v>
      </c>
    </row>
    <row r="637" spans="1:18" x14ac:dyDescent="0.3">
      <c r="A637" s="11" t="str">
        <f t="shared" si="26"/>
        <v>HSG Weschnitztal_mJC</v>
      </c>
      <c r="B637" s="11" t="s">
        <v>1337</v>
      </c>
      <c r="C637">
        <v>3</v>
      </c>
      <c r="D637" t="s">
        <v>182</v>
      </c>
    </row>
    <row r="638" spans="1:18" x14ac:dyDescent="0.3">
      <c r="A638" s="11" t="str">
        <f t="shared" si="26"/>
        <v>TV Mosbach_wJA</v>
      </c>
      <c r="B638" s="11" t="s">
        <v>1336</v>
      </c>
      <c r="C638">
        <v>4</v>
      </c>
      <c r="D638" t="s">
        <v>56</v>
      </c>
    </row>
    <row r="639" spans="1:18" x14ac:dyDescent="0.3">
      <c r="A639" s="11" t="str">
        <f t="shared" si="26"/>
        <v>TV Mosbach_wJB</v>
      </c>
      <c r="B639" s="11" t="s">
        <v>1340</v>
      </c>
      <c r="C639">
        <v>4</v>
      </c>
      <c r="D639" t="s">
        <v>56</v>
      </c>
    </row>
    <row r="640" spans="1:18" x14ac:dyDescent="0.3">
      <c r="A640" s="11" t="str">
        <f t="shared" si="26"/>
        <v>TV Mosbach_wJC</v>
      </c>
      <c r="B640" s="11" t="s">
        <v>1339</v>
      </c>
      <c r="C640">
        <v>1</v>
      </c>
      <c r="D640" t="s">
        <v>56</v>
      </c>
    </row>
    <row r="641" spans="1:1" x14ac:dyDescent="0.3">
      <c r="A641" s="11" t="str">
        <f t="shared" si="26"/>
        <v>_</v>
      </c>
    </row>
    <row r="642" spans="1:1" x14ac:dyDescent="0.3">
      <c r="A642" s="11" t="str">
        <f t="shared" si="26"/>
        <v>_</v>
      </c>
    </row>
    <row r="643" spans="1:1" x14ac:dyDescent="0.3">
      <c r="A643" s="11" t="str">
        <f t="shared" si="26"/>
        <v>_</v>
      </c>
    </row>
    <row r="644" spans="1:1" x14ac:dyDescent="0.3">
      <c r="A644" s="11" t="str">
        <f t="shared" si="26"/>
        <v>_</v>
      </c>
    </row>
    <row r="645" spans="1:1" x14ac:dyDescent="0.3">
      <c r="A645" s="11" t="str">
        <f t="shared" si="26"/>
        <v>_</v>
      </c>
    </row>
    <row r="646" spans="1:1" x14ac:dyDescent="0.3">
      <c r="A646" s="11" t="str">
        <f t="shared" si="26"/>
        <v>_</v>
      </c>
    </row>
    <row r="647" spans="1:1" x14ac:dyDescent="0.3">
      <c r="A647" s="11" t="str">
        <f t="shared" si="26"/>
        <v>_</v>
      </c>
    </row>
    <row r="648" spans="1:1" x14ac:dyDescent="0.3">
      <c r="A648" s="11" t="str">
        <f t="shared" si="26"/>
        <v>_</v>
      </c>
    </row>
    <row r="649" spans="1:1" x14ac:dyDescent="0.3">
      <c r="A649" s="11" t="str">
        <f t="shared" si="26"/>
        <v>_</v>
      </c>
    </row>
    <row r="650" spans="1:1" x14ac:dyDescent="0.3">
      <c r="A650" s="11" t="str">
        <f t="shared" si="26"/>
        <v>_</v>
      </c>
    </row>
    <row r="651" spans="1:1" x14ac:dyDescent="0.3">
      <c r="A651" s="11" t="str">
        <f t="shared" si="26"/>
        <v>_</v>
      </c>
    </row>
    <row r="652" spans="1:1" x14ac:dyDescent="0.3">
      <c r="A652" s="11" t="str">
        <f t="shared" si="26"/>
        <v>_</v>
      </c>
    </row>
    <row r="653" spans="1:1" x14ac:dyDescent="0.3">
      <c r="A653" s="11" t="str">
        <f t="shared" si="26"/>
        <v>_</v>
      </c>
    </row>
    <row r="654" spans="1:1" x14ac:dyDescent="0.3">
      <c r="A654" s="11" t="str">
        <f t="shared" si="26"/>
        <v>_</v>
      </c>
    </row>
    <row r="655" spans="1:1" x14ac:dyDescent="0.3">
      <c r="A655" s="11" t="str">
        <f t="shared" si="26"/>
        <v>_</v>
      </c>
    </row>
    <row r="656" spans="1:1" x14ac:dyDescent="0.3">
      <c r="A656" s="11" t="str">
        <f t="shared" si="26"/>
        <v>_</v>
      </c>
    </row>
    <row r="657" spans="1:1" x14ac:dyDescent="0.3">
      <c r="A657" s="11" t="str">
        <f t="shared" si="26"/>
        <v>_</v>
      </c>
    </row>
    <row r="658" spans="1:1" x14ac:dyDescent="0.3">
      <c r="A658" s="11" t="str">
        <f t="shared" si="26"/>
        <v>_</v>
      </c>
    </row>
    <row r="659" spans="1:1" x14ac:dyDescent="0.3">
      <c r="A659" s="11" t="str">
        <f t="shared" si="26"/>
        <v>_</v>
      </c>
    </row>
    <row r="660" spans="1:1" x14ac:dyDescent="0.3">
      <c r="A660" s="11" t="str">
        <f t="shared" si="26"/>
        <v>_</v>
      </c>
    </row>
    <row r="661" spans="1:1" x14ac:dyDescent="0.3">
      <c r="A661" s="11" t="str">
        <f t="shared" si="26"/>
        <v>_</v>
      </c>
    </row>
    <row r="662" spans="1:1" x14ac:dyDescent="0.3">
      <c r="A662" s="11" t="str">
        <f t="shared" si="26"/>
        <v>_</v>
      </c>
    </row>
    <row r="663" spans="1:1" x14ac:dyDescent="0.3">
      <c r="A663" s="11" t="str">
        <f t="shared" si="26"/>
        <v>_</v>
      </c>
    </row>
    <row r="664" spans="1:1" x14ac:dyDescent="0.3">
      <c r="A664" s="11" t="str">
        <f t="shared" si="26"/>
        <v>_</v>
      </c>
    </row>
    <row r="665" spans="1:1" x14ac:dyDescent="0.3">
      <c r="A665" s="11" t="str">
        <f t="shared" si="26"/>
        <v>_</v>
      </c>
    </row>
    <row r="666" spans="1:1" x14ac:dyDescent="0.3">
      <c r="A666" s="11" t="str">
        <f t="shared" si="26"/>
        <v>_</v>
      </c>
    </row>
    <row r="667" spans="1:1" x14ac:dyDescent="0.3">
      <c r="A667" s="11" t="str">
        <f t="shared" si="26"/>
        <v>_</v>
      </c>
    </row>
    <row r="668" spans="1:1" x14ac:dyDescent="0.3">
      <c r="A668" s="11" t="str">
        <f t="shared" si="26"/>
        <v>_</v>
      </c>
    </row>
    <row r="669" spans="1:1" x14ac:dyDescent="0.3">
      <c r="A669" s="11" t="str">
        <f t="shared" si="26"/>
        <v>_</v>
      </c>
    </row>
    <row r="670" spans="1:1" x14ac:dyDescent="0.3">
      <c r="A670" s="11" t="str">
        <f t="shared" si="26"/>
        <v>_</v>
      </c>
    </row>
    <row r="671" spans="1:1" x14ac:dyDescent="0.3">
      <c r="A671" s="11" t="str">
        <f t="shared" si="26"/>
        <v>_</v>
      </c>
    </row>
    <row r="672" spans="1:1" x14ac:dyDescent="0.3">
      <c r="A672" s="11" t="str">
        <f t="shared" si="26"/>
        <v>_</v>
      </c>
    </row>
    <row r="673" spans="1:1" x14ac:dyDescent="0.3">
      <c r="A673" s="11" t="str">
        <f t="shared" si="26"/>
        <v>_</v>
      </c>
    </row>
    <row r="674" spans="1:1" x14ac:dyDescent="0.3">
      <c r="A674" s="11" t="str">
        <f t="shared" si="26"/>
        <v>_</v>
      </c>
    </row>
    <row r="675" spans="1:1" x14ac:dyDescent="0.3">
      <c r="A675" s="11" t="str">
        <f t="shared" si="26"/>
        <v>_</v>
      </c>
    </row>
    <row r="676" spans="1:1" x14ac:dyDescent="0.3">
      <c r="A676" s="11" t="str">
        <f t="shared" si="26"/>
        <v>_</v>
      </c>
    </row>
    <row r="677" spans="1:1" x14ac:dyDescent="0.3">
      <c r="A677" s="11" t="str">
        <f t="shared" si="26"/>
        <v>_</v>
      </c>
    </row>
    <row r="678" spans="1:1" x14ac:dyDescent="0.3">
      <c r="A678" s="11" t="str">
        <f t="shared" si="26"/>
        <v>_</v>
      </c>
    </row>
    <row r="679" spans="1:1" x14ac:dyDescent="0.3">
      <c r="A679" s="11" t="str">
        <f t="shared" si="26"/>
        <v>_</v>
      </c>
    </row>
    <row r="680" spans="1:1" x14ac:dyDescent="0.3">
      <c r="A680" s="11" t="str">
        <f t="shared" si="26"/>
        <v>_</v>
      </c>
    </row>
    <row r="681" spans="1:1" x14ac:dyDescent="0.3">
      <c r="A681" s="11" t="str">
        <f t="shared" si="26"/>
        <v>_</v>
      </c>
    </row>
    <row r="682" spans="1:1" x14ac:dyDescent="0.3">
      <c r="A682" s="11" t="str">
        <f t="shared" si="26"/>
        <v>_</v>
      </c>
    </row>
    <row r="683" spans="1:1" x14ac:dyDescent="0.3">
      <c r="A683" s="11" t="str">
        <f t="shared" si="26"/>
        <v>_</v>
      </c>
    </row>
    <row r="684" spans="1:1" x14ac:dyDescent="0.3">
      <c r="A684" s="11" t="str">
        <f t="shared" si="26"/>
        <v>_</v>
      </c>
    </row>
    <row r="685" spans="1:1" x14ac:dyDescent="0.3">
      <c r="A685" s="11" t="str">
        <f t="shared" si="26"/>
        <v>_</v>
      </c>
    </row>
    <row r="686" spans="1:1" x14ac:dyDescent="0.3">
      <c r="A686" s="11" t="str">
        <f t="shared" si="26"/>
        <v>_</v>
      </c>
    </row>
    <row r="687" spans="1:1" x14ac:dyDescent="0.3">
      <c r="A687" s="11" t="str">
        <f t="shared" si="26"/>
        <v>_</v>
      </c>
    </row>
    <row r="688" spans="1:1" x14ac:dyDescent="0.3">
      <c r="A688" s="11" t="str">
        <f t="shared" si="26"/>
        <v>_</v>
      </c>
    </row>
    <row r="689" spans="1:1" x14ac:dyDescent="0.3">
      <c r="A689" s="11" t="str">
        <f t="shared" si="26"/>
        <v>_</v>
      </c>
    </row>
    <row r="690" spans="1:1" x14ac:dyDescent="0.3">
      <c r="A690" s="11" t="str">
        <f t="shared" si="26"/>
        <v>_</v>
      </c>
    </row>
    <row r="691" spans="1:1" x14ac:dyDescent="0.3">
      <c r="A691" s="11" t="str">
        <f t="shared" ref="A691:A754" si="27">CONCATENATE(D691,"_",LEFT(B691,3))</f>
        <v>_</v>
      </c>
    </row>
    <row r="692" spans="1:1" x14ac:dyDescent="0.3">
      <c r="A692" s="11" t="str">
        <f t="shared" si="27"/>
        <v>_</v>
      </c>
    </row>
    <row r="693" spans="1:1" x14ac:dyDescent="0.3">
      <c r="A693" s="11" t="str">
        <f t="shared" si="27"/>
        <v>_</v>
      </c>
    </row>
    <row r="694" spans="1:1" x14ac:dyDescent="0.3">
      <c r="A694" s="11" t="str">
        <f t="shared" si="27"/>
        <v>_</v>
      </c>
    </row>
    <row r="695" spans="1:1" x14ac:dyDescent="0.3">
      <c r="A695" s="11" t="str">
        <f t="shared" si="27"/>
        <v>_</v>
      </c>
    </row>
    <row r="696" spans="1:1" x14ac:dyDescent="0.3">
      <c r="A696" s="11" t="str">
        <f t="shared" si="27"/>
        <v>_</v>
      </c>
    </row>
    <row r="697" spans="1:1" x14ac:dyDescent="0.3">
      <c r="A697" s="11" t="str">
        <f t="shared" si="27"/>
        <v>_</v>
      </c>
    </row>
    <row r="698" spans="1:1" x14ac:dyDescent="0.3">
      <c r="A698" s="11" t="str">
        <f t="shared" si="27"/>
        <v>_</v>
      </c>
    </row>
    <row r="699" spans="1:1" x14ac:dyDescent="0.3">
      <c r="A699" s="11" t="str">
        <f t="shared" si="27"/>
        <v>_</v>
      </c>
    </row>
    <row r="700" spans="1:1" x14ac:dyDescent="0.3">
      <c r="A700" s="11" t="str">
        <f t="shared" si="27"/>
        <v>_</v>
      </c>
    </row>
    <row r="701" spans="1:1" x14ac:dyDescent="0.3">
      <c r="A701" s="11" t="str">
        <f t="shared" si="27"/>
        <v>_</v>
      </c>
    </row>
    <row r="702" spans="1:1" x14ac:dyDescent="0.3">
      <c r="A702" s="11" t="str">
        <f t="shared" si="27"/>
        <v>_</v>
      </c>
    </row>
    <row r="703" spans="1:1" x14ac:dyDescent="0.3">
      <c r="A703" s="11" t="str">
        <f t="shared" si="27"/>
        <v>_</v>
      </c>
    </row>
    <row r="704" spans="1:1" x14ac:dyDescent="0.3">
      <c r="A704" s="11" t="str">
        <f t="shared" si="27"/>
        <v>_</v>
      </c>
    </row>
    <row r="705" spans="1:1" x14ac:dyDescent="0.3">
      <c r="A705" s="11" t="str">
        <f t="shared" si="27"/>
        <v>_</v>
      </c>
    </row>
    <row r="706" spans="1:1" x14ac:dyDescent="0.3">
      <c r="A706" s="11" t="str">
        <f t="shared" si="27"/>
        <v>_</v>
      </c>
    </row>
    <row r="707" spans="1:1" x14ac:dyDescent="0.3">
      <c r="A707" s="11" t="str">
        <f t="shared" si="27"/>
        <v>_</v>
      </c>
    </row>
    <row r="708" spans="1:1" x14ac:dyDescent="0.3">
      <c r="A708" s="11" t="str">
        <f t="shared" si="27"/>
        <v>_</v>
      </c>
    </row>
    <row r="709" spans="1:1" x14ac:dyDescent="0.3">
      <c r="A709" s="11" t="str">
        <f t="shared" si="27"/>
        <v>_</v>
      </c>
    </row>
    <row r="710" spans="1:1" x14ac:dyDescent="0.3">
      <c r="A710" s="11" t="str">
        <f t="shared" si="27"/>
        <v>_</v>
      </c>
    </row>
    <row r="711" spans="1:1" x14ac:dyDescent="0.3">
      <c r="A711" s="11" t="str">
        <f t="shared" si="27"/>
        <v>_</v>
      </c>
    </row>
    <row r="712" spans="1:1" x14ac:dyDescent="0.3">
      <c r="A712" s="11" t="str">
        <f t="shared" si="27"/>
        <v>_</v>
      </c>
    </row>
    <row r="713" spans="1:1" x14ac:dyDescent="0.3">
      <c r="A713" s="11" t="str">
        <f t="shared" si="27"/>
        <v>_</v>
      </c>
    </row>
    <row r="714" spans="1:1" x14ac:dyDescent="0.3">
      <c r="A714" s="11" t="str">
        <f t="shared" si="27"/>
        <v>_</v>
      </c>
    </row>
    <row r="715" spans="1:1" x14ac:dyDescent="0.3">
      <c r="A715" s="11" t="str">
        <f t="shared" si="27"/>
        <v>_</v>
      </c>
    </row>
    <row r="716" spans="1:1" x14ac:dyDescent="0.3">
      <c r="A716" s="11" t="str">
        <f t="shared" si="27"/>
        <v>_</v>
      </c>
    </row>
    <row r="717" spans="1:1" x14ac:dyDescent="0.3">
      <c r="A717" s="11" t="str">
        <f t="shared" si="27"/>
        <v>_</v>
      </c>
    </row>
    <row r="718" spans="1:1" x14ac:dyDescent="0.3">
      <c r="A718" s="11" t="str">
        <f t="shared" si="27"/>
        <v>_</v>
      </c>
    </row>
    <row r="719" spans="1:1" x14ac:dyDescent="0.3">
      <c r="A719" s="11" t="str">
        <f t="shared" si="27"/>
        <v>_</v>
      </c>
    </row>
    <row r="720" spans="1:1" x14ac:dyDescent="0.3">
      <c r="A720" s="11" t="str">
        <f t="shared" si="27"/>
        <v>_</v>
      </c>
    </row>
    <row r="721" spans="1:1" x14ac:dyDescent="0.3">
      <c r="A721" s="11" t="str">
        <f t="shared" si="27"/>
        <v>_</v>
      </c>
    </row>
    <row r="722" spans="1:1" x14ac:dyDescent="0.3">
      <c r="A722" s="11" t="str">
        <f t="shared" si="27"/>
        <v>_</v>
      </c>
    </row>
    <row r="723" spans="1:1" x14ac:dyDescent="0.3">
      <c r="A723" s="11" t="str">
        <f t="shared" si="27"/>
        <v>_</v>
      </c>
    </row>
    <row r="724" spans="1:1" x14ac:dyDescent="0.3">
      <c r="A724" s="11" t="str">
        <f t="shared" si="27"/>
        <v>_</v>
      </c>
    </row>
    <row r="725" spans="1:1" x14ac:dyDescent="0.3">
      <c r="A725" s="11" t="str">
        <f t="shared" si="27"/>
        <v>_</v>
      </c>
    </row>
    <row r="726" spans="1:1" x14ac:dyDescent="0.3">
      <c r="A726" s="11" t="str">
        <f t="shared" si="27"/>
        <v>_</v>
      </c>
    </row>
    <row r="727" spans="1:1" x14ac:dyDescent="0.3">
      <c r="A727" s="11" t="str">
        <f t="shared" si="27"/>
        <v>_</v>
      </c>
    </row>
    <row r="728" spans="1:1" x14ac:dyDescent="0.3">
      <c r="A728" s="11" t="str">
        <f t="shared" si="27"/>
        <v>_</v>
      </c>
    </row>
    <row r="729" spans="1:1" x14ac:dyDescent="0.3">
      <c r="A729" s="11" t="str">
        <f t="shared" si="27"/>
        <v>_</v>
      </c>
    </row>
    <row r="730" spans="1:1" x14ac:dyDescent="0.3">
      <c r="A730" s="11" t="str">
        <f t="shared" si="27"/>
        <v>_</v>
      </c>
    </row>
    <row r="731" spans="1:1" x14ac:dyDescent="0.3">
      <c r="A731" s="11" t="str">
        <f t="shared" si="27"/>
        <v>_</v>
      </c>
    </row>
    <row r="732" spans="1:1" x14ac:dyDescent="0.3">
      <c r="A732" s="11" t="str">
        <f t="shared" si="27"/>
        <v>_</v>
      </c>
    </row>
    <row r="733" spans="1:1" x14ac:dyDescent="0.3">
      <c r="A733" s="11" t="str">
        <f t="shared" si="27"/>
        <v>_</v>
      </c>
    </row>
    <row r="734" spans="1:1" x14ac:dyDescent="0.3">
      <c r="A734" s="11" t="str">
        <f t="shared" si="27"/>
        <v>_</v>
      </c>
    </row>
    <row r="735" spans="1:1" x14ac:dyDescent="0.3">
      <c r="A735" s="11" t="str">
        <f t="shared" si="27"/>
        <v>_</v>
      </c>
    </row>
    <row r="736" spans="1:1" x14ac:dyDescent="0.3">
      <c r="A736" s="11" t="str">
        <f t="shared" si="27"/>
        <v>_</v>
      </c>
    </row>
    <row r="737" spans="1:1" x14ac:dyDescent="0.3">
      <c r="A737" s="11" t="str">
        <f t="shared" si="27"/>
        <v>_</v>
      </c>
    </row>
    <row r="738" spans="1:1" x14ac:dyDescent="0.3">
      <c r="A738" s="11" t="str">
        <f t="shared" si="27"/>
        <v>_</v>
      </c>
    </row>
    <row r="739" spans="1:1" x14ac:dyDescent="0.3">
      <c r="A739" s="11" t="str">
        <f t="shared" si="27"/>
        <v>_</v>
      </c>
    </row>
    <row r="740" spans="1:1" x14ac:dyDescent="0.3">
      <c r="A740" s="11" t="str">
        <f t="shared" si="27"/>
        <v>_</v>
      </c>
    </row>
    <row r="741" spans="1:1" x14ac:dyDescent="0.3">
      <c r="A741" s="11" t="str">
        <f t="shared" si="27"/>
        <v>_</v>
      </c>
    </row>
    <row r="742" spans="1:1" x14ac:dyDescent="0.3">
      <c r="A742" s="11" t="str">
        <f t="shared" si="27"/>
        <v>_</v>
      </c>
    </row>
    <row r="743" spans="1:1" x14ac:dyDescent="0.3">
      <c r="A743" s="11" t="str">
        <f t="shared" si="27"/>
        <v>_</v>
      </c>
    </row>
    <row r="744" spans="1:1" x14ac:dyDescent="0.3">
      <c r="A744" s="11" t="str">
        <f t="shared" si="27"/>
        <v>_</v>
      </c>
    </row>
    <row r="745" spans="1:1" x14ac:dyDescent="0.3">
      <c r="A745" s="11" t="str">
        <f t="shared" si="27"/>
        <v>_</v>
      </c>
    </row>
    <row r="746" spans="1:1" x14ac:dyDescent="0.3">
      <c r="A746" s="11" t="str">
        <f t="shared" si="27"/>
        <v>_</v>
      </c>
    </row>
    <row r="747" spans="1:1" x14ac:dyDescent="0.3">
      <c r="A747" s="11" t="str">
        <f t="shared" si="27"/>
        <v>_</v>
      </c>
    </row>
    <row r="748" spans="1:1" x14ac:dyDescent="0.3">
      <c r="A748" s="11" t="str">
        <f t="shared" si="27"/>
        <v>_</v>
      </c>
    </row>
    <row r="749" spans="1:1" x14ac:dyDescent="0.3">
      <c r="A749" s="11" t="str">
        <f t="shared" si="27"/>
        <v>_</v>
      </c>
    </row>
    <row r="750" spans="1:1" x14ac:dyDescent="0.3">
      <c r="A750" s="11" t="str">
        <f t="shared" si="27"/>
        <v>_</v>
      </c>
    </row>
    <row r="751" spans="1:1" x14ac:dyDescent="0.3">
      <c r="A751" s="11" t="str">
        <f t="shared" si="27"/>
        <v>_</v>
      </c>
    </row>
    <row r="752" spans="1:1" x14ac:dyDescent="0.3">
      <c r="A752" s="11" t="str">
        <f t="shared" si="27"/>
        <v>_</v>
      </c>
    </row>
    <row r="753" spans="1:1" x14ac:dyDescent="0.3">
      <c r="A753" s="11" t="str">
        <f t="shared" si="27"/>
        <v>_</v>
      </c>
    </row>
    <row r="754" spans="1:1" x14ac:dyDescent="0.3">
      <c r="A754" s="11" t="str">
        <f t="shared" si="27"/>
        <v>_</v>
      </c>
    </row>
    <row r="755" spans="1:1" x14ac:dyDescent="0.3">
      <c r="A755" s="11" t="str">
        <f t="shared" ref="A755:A777" si="28">CONCATENATE(D755,"_",LEFT(B755,3))</f>
        <v>_</v>
      </c>
    </row>
    <row r="756" spans="1:1" x14ac:dyDescent="0.3">
      <c r="A756" s="11" t="str">
        <f t="shared" si="28"/>
        <v>_</v>
      </c>
    </row>
    <row r="757" spans="1:1" x14ac:dyDescent="0.3">
      <c r="A757" s="11" t="str">
        <f t="shared" si="28"/>
        <v>_</v>
      </c>
    </row>
    <row r="758" spans="1:1" x14ac:dyDescent="0.3">
      <c r="A758" s="11" t="str">
        <f t="shared" si="28"/>
        <v>_</v>
      </c>
    </row>
    <row r="759" spans="1:1" x14ac:dyDescent="0.3">
      <c r="A759" s="11" t="str">
        <f t="shared" si="28"/>
        <v>_</v>
      </c>
    </row>
    <row r="760" spans="1:1" x14ac:dyDescent="0.3">
      <c r="A760" s="11" t="str">
        <f t="shared" si="28"/>
        <v>_</v>
      </c>
    </row>
    <row r="761" spans="1:1" x14ac:dyDescent="0.3">
      <c r="A761" s="11" t="str">
        <f t="shared" si="28"/>
        <v>_</v>
      </c>
    </row>
    <row r="762" spans="1:1" x14ac:dyDescent="0.3">
      <c r="A762" s="11" t="str">
        <f t="shared" si="28"/>
        <v>_</v>
      </c>
    </row>
    <row r="763" spans="1:1" x14ac:dyDescent="0.3">
      <c r="A763" s="11" t="str">
        <f t="shared" si="28"/>
        <v>_</v>
      </c>
    </row>
    <row r="764" spans="1:1" x14ac:dyDescent="0.3">
      <c r="A764" s="11" t="str">
        <f t="shared" si="28"/>
        <v>_</v>
      </c>
    </row>
    <row r="765" spans="1:1" x14ac:dyDescent="0.3">
      <c r="A765" s="11" t="str">
        <f t="shared" si="28"/>
        <v>_</v>
      </c>
    </row>
    <row r="766" spans="1:1" x14ac:dyDescent="0.3">
      <c r="A766" s="11" t="str">
        <f t="shared" si="28"/>
        <v>_</v>
      </c>
    </row>
    <row r="767" spans="1:1" x14ac:dyDescent="0.3">
      <c r="A767" s="11" t="str">
        <f t="shared" si="28"/>
        <v>_</v>
      </c>
    </row>
    <row r="768" spans="1:1" x14ac:dyDescent="0.3">
      <c r="A768" s="11" t="str">
        <f t="shared" si="28"/>
        <v>_</v>
      </c>
    </row>
    <row r="769" spans="1:1" x14ac:dyDescent="0.3">
      <c r="A769" s="11" t="str">
        <f t="shared" si="28"/>
        <v>_</v>
      </c>
    </row>
    <row r="770" spans="1:1" x14ac:dyDescent="0.3">
      <c r="A770" s="11" t="str">
        <f t="shared" si="28"/>
        <v>_</v>
      </c>
    </row>
    <row r="771" spans="1:1" x14ac:dyDescent="0.3">
      <c r="A771" s="11" t="str">
        <f t="shared" si="28"/>
        <v>_</v>
      </c>
    </row>
    <row r="772" spans="1:1" x14ac:dyDescent="0.3">
      <c r="A772" s="11" t="str">
        <f t="shared" si="28"/>
        <v>_</v>
      </c>
    </row>
    <row r="773" spans="1:1" x14ac:dyDescent="0.3">
      <c r="A773" s="11" t="str">
        <f t="shared" si="28"/>
        <v>_</v>
      </c>
    </row>
    <row r="774" spans="1:1" x14ac:dyDescent="0.3">
      <c r="A774" s="11" t="str">
        <f t="shared" si="28"/>
        <v>_</v>
      </c>
    </row>
    <row r="775" spans="1:1" x14ac:dyDescent="0.3">
      <c r="A775" s="11" t="str">
        <f t="shared" si="28"/>
        <v>_</v>
      </c>
    </row>
    <row r="776" spans="1:1" x14ac:dyDescent="0.3">
      <c r="A776" s="11" t="str">
        <f t="shared" si="28"/>
        <v>_</v>
      </c>
    </row>
    <row r="777" spans="1:1" x14ac:dyDescent="0.3">
      <c r="A777" s="11" t="str">
        <f t="shared" si="28"/>
        <v>_</v>
      </c>
    </row>
  </sheetData>
  <sheetProtection algorithmName="SHA-512" hashValue="976de6YVZQ7xUTvTqgEN4jNBYuCMEXBTiwsds1cUpn2NjmcV/sn1bixtrs7qnp7tgDXGLSYPvMVw84IFvgUviQ==" saltValue="epQ25GF4Px4bBJ2w+bqGqw==" spinCount="100000" sheet="1" objects="1" scenarios="1"/>
  <autoFilter ref="A3:R777" xr:uid="{C8924484-9C50-4FC3-ABEF-11B000836F03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865F-48B9-40E6-B4CD-A43FE4A8AC92}">
  <dimension ref="A1:AA74"/>
  <sheetViews>
    <sheetView workbookViewId="0">
      <pane ySplit="1" topLeftCell="A2" activePane="bottomLeft" state="frozen"/>
      <selection activeCell="P1" sqref="P1"/>
      <selection pane="bottomLeft"/>
    </sheetView>
  </sheetViews>
  <sheetFormatPr baseColWidth="10" defaultColWidth="10.77734375" defaultRowHeight="14.4" x14ac:dyDescent="0.3"/>
  <cols>
    <col min="1" max="1" width="8.5546875" bestFit="1" customWidth="1"/>
    <col min="2" max="2" width="6" bestFit="1" customWidth="1"/>
    <col min="3" max="3" width="36.6640625" bestFit="1" customWidth="1"/>
    <col min="4" max="4" width="9.33203125" bestFit="1" customWidth="1"/>
    <col min="5" max="5" width="13.21875" bestFit="1" customWidth="1"/>
    <col min="6" max="6" width="6.6640625" customWidth="1"/>
    <col min="7" max="7" width="7.109375" style="9" customWidth="1"/>
    <col min="8" max="8" width="8.44140625" bestFit="1" customWidth="1"/>
    <col min="9" max="9" width="9.33203125" bestFit="1" customWidth="1"/>
    <col min="10" max="10" width="13.33203125" bestFit="1" customWidth="1"/>
    <col min="11" max="11" width="6.6640625" customWidth="1"/>
    <col min="12" max="12" width="6.6640625" style="9" customWidth="1"/>
    <col min="13" max="13" width="8.44140625" bestFit="1" customWidth="1"/>
    <col min="14" max="14" width="7.44140625" bestFit="1" customWidth="1"/>
    <col min="17" max="17" width="9.44140625" customWidth="1"/>
    <col min="18" max="18" width="32" bestFit="1" customWidth="1"/>
    <col min="19" max="19" width="3.44140625" customWidth="1"/>
    <col min="20" max="20" width="26.44140625" bestFit="1" customWidth="1"/>
    <col min="21" max="21" width="3.33203125" customWidth="1"/>
    <col min="22" max="22" width="29.44140625" bestFit="1" customWidth="1"/>
    <col min="23" max="23" width="3.44140625" customWidth="1"/>
    <col min="24" max="24" width="27.6640625" customWidth="1"/>
    <col min="25" max="25" width="3.44140625" customWidth="1"/>
    <col min="26" max="26" width="35" bestFit="1" customWidth="1"/>
    <col min="27" max="27" width="3.44140625" customWidth="1"/>
    <col min="28" max="28" width="17.77734375" bestFit="1" customWidth="1"/>
  </cols>
  <sheetData>
    <row r="1" spans="1:27" s="12" customFormat="1" x14ac:dyDescent="0.3">
      <c r="A1" s="12" t="s">
        <v>196</v>
      </c>
      <c r="B1" s="12" t="s">
        <v>184</v>
      </c>
      <c r="C1" s="12" t="s">
        <v>185</v>
      </c>
      <c r="D1" s="12" t="s">
        <v>177</v>
      </c>
      <c r="E1" s="12" t="s">
        <v>178</v>
      </c>
      <c r="F1" s="12" t="s">
        <v>180</v>
      </c>
      <c r="G1" s="20" t="s">
        <v>179</v>
      </c>
      <c r="H1" s="12" t="s">
        <v>203</v>
      </c>
      <c r="I1" s="12" t="s">
        <v>181</v>
      </c>
      <c r="J1" s="12" t="s">
        <v>178</v>
      </c>
      <c r="K1" s="12" t="s">
        <v>180</v>
      </c>
      <c r="L1" s="20" t="s">
        <v>179</v>
      </c>
      <c r="M1" s="12" t="s">
        <v>204</v>
      </c>
      <c r="N1" s="12" t="s">
        <v>201</v>
      </c>
      <c r="O1" s="12" t="s">
        <v>205</v>
      </c>
      <c r="P1" s="13" t="s">
        <v>202</v>
      </c>
      <c r="Q1" s="19">
        <v>20</v>
      </c>
    </row>
    <row r="2" spans="1:27" x14ac:dyDescent="0.3">
      <c r="A2" s="14" t="s">
        <v>162</v>
      </c>
      <c r="B2" s="14">
        <v>25146</v>
      </c>
      <c r="C2" s="14" t="s">
        <v>77</v>
      </c>
      <c r="D2" s="14" t="str">
        <f>VLOOKUP(LEFT(A2,3),Umsetzung!C:E,2,0)</f>
        <v>mJA</v>
      </c>
      <c r="E2" s="14" t="str">
        <f>IF(ISNA(VLOOKUP(CONCATENATE(C2,"_",D2),'Download meinH4all'!A:B,2,0)=TRUE),"",VLOOKUP(CONCATENATE(C2,"_",D2),'Download meinH4all'!A:B,2,0))</f>
        <v>mJA-BWOL-P</v>
      </c>
      <c r="F2" s="14">
        <f>IF(ISNA(VLOOKUP(E2,Umsetzung!G:H,2,0)=TRUE),1,VLOOKUP(E2,Umsetzung!G:H,2,0))</f>
        <v>8</v>
      </c>
      <c r="G2" s="21" t="str">
        <f>IF(ISNA(VLOOKUP(CONCATENATE(C2,"_",D2),'Download meinH4all'!A:C,3,0)=TRUE),0,VLOOKUP(CONCATENATE(C2,"_",D2),'Download meinH4all'!A:C,3,0))</f>
        <v>4</v>
      </c>
      <c r="H2" s="14">
        <f t="shared" ref="H2:H15" si="0">+(F2-IF(G2=0,1,0))*$Q$1-G2</f>
        <v>156</v>
      </c>
      <c r="I2" s="14" t="str">
        <f>VLOOKUP(LEFT(A2,3),Umsetzung!C:E,3,0)</f>
        <v>mJB</v>
      </c>
      <c r="J2" s="14" t="str">
        <f>IF(ISNA(VLOOKUP(CONCATENATE(C2,"_",I2),'Download meinH4all'!A:B,2,0)=TRUE),"",VLOOKUP(CONCATENATE(C2,"_",I2),'Download meinH4all'!A:B,2,0))</f>
        <v>mJB-BL</v>
      </c>
      <c r="K2" s="14">
        <f>IF(ISNA(VLOOKUP(J2,Umsetzung!G:H,2,0)=TRUE),1,VLOOKUP(J2,Umsetzung!G:H,2,0))</f>
        <v>7</v>
      </c>
      <c r="L2" s="21" t="str">
        <f>IF(ISNA(VLOOKUP(CONCATENATE(C2,"_",I2),'Download meinH4all'!A:C,3,0)=TRUE),0,VLOOKUP(CONCATENATE(C2,"_",I2),'Download meinH4all'!A:C,3,0))</f>
        <v>6</v>
      </c>
      <c r="M2" s="14">
        <f t="shared" ref="M2:M33" si="1">+(K2-IF(L2=0,1,0))*$Q$1-L2</f>
        <v>134</v>
      </c>
      <c r="N2" s="14">
        <f t="shared" ref="N2:N33" si="2">+M2+H2</f>
        <v>290</v>
      </c>
      <c r="O2" s="14">
        <f t="shared" ref="O2:O22" si="3">RANK(N2,$N$2:$N$22)</f>
        <v>1</v>
      </c>
    </row>
    <row r="3" spans="1:27" x14ac:dyDescent="0.3">
      <c r="A3" s="14" t="s">
        <v>162</v>
      </c>
      <c r="B3" s="14">
        <v>22337</v>
      </c>
      <c r="C3" s="14" t="s">
        <v>63</v>
      </c>
      <c r="D3" s="14" t="str">
        <f>VLOOKUP(LEFT(A3,3),Umsetzung!C:E,2,0)</f>
        <v>mJA</v>
      </c>
      <c r="E3" s="14" t="str">
        <f>IF(ISNA(VLOOKUP(CONCATENATE(C3,"_",D3),'Download meinH4all'!A:B,2,0)=TRUE),"",VLOOKUP(CONCATENATE(C3,"_",D3),'Download meinH4all'!A:B,2,0))</f>
        <v>mJA-BL</v>
      </c>
      <c r="F3" s="14">
        <f>IF(ISNA(VLOOKUP(E3,Umsetzung!G:H,2,0)=TRUE),1,VLOOKUP(E3,Umsetzung!G:H,2,0))</f>
        <v>7</v>
      </c>
      <c r="G3" s="21" t="str">
        <f>IF(ISNA(VLOOKUP(CONCATENATE(C3,"_",D3),'Download meinH4all'!A:C,3,0)=TRUE),0,VLOOKUP(CONCATENATE(C3,"_",D3),'Download meinH4all'!A:C,3,0))</f>
        <v>1</v>
      </c>
      <c r="H3" s="14">
        <f t="shared" si="0"/>
        <v>139</v>
      </c>
      <c r="I3" s="14" t="str">
        <f>VLOOKUP(LEFT(A3,3),Umsetzung!C:E,3,0)</f>
        <v>mJB</v>
      </c>
      <c r="J3" s="14" t="str">
        <f>IF(ISNA(VLOOKUP(CONCATENATE(C3,"_",I3),'Download meinH4all'!A:B,2,0)=TRUE),"",VLOOKUP(CONCATENATE(C3,"_",I3),'Download meinH4all'!A:B,2,0))</f>
        <v>mJB-BL</v>
      </c>
      <c r="K3" s="14">
        <f>IF(ISNA(VLOOKUP(J3,Umsetzung!G:H,2,0)=TRUE),1,VLOOKUP(J3,Umsetzung!G:H,2,0))</f>
        <v>7</v>
      </c>
      <c r="L3" s="21" t="str">
        <f>IF(ISNA(VLOOKUP(CONCATENATE(C3,"_",I3),'Download meinH4all'!A:C,3,0)=TRUE),0,VLOOKUP(CONCATENATE(C3,"_",I3),'Download meinH4all'!A:C,3,0))</f>
        <v>3</v>
      </c>
      <c r="M3" s="14">
        <f t="shared" si="1"/>
        <v>137</v>
      </c>
      <c r="N3" s="14">
        <f t="shared" si="2"/>
        <v>276</v>
      </c>
      <c r="O3" s="14">
        <f t="shared" si="3"/>
        <v>2</v>
      </c>
      <c r="Q3" t="s">
        <v>1341</v>
      </c>
      <c r="R3" s="26" t="s">
        <v>77</v>
      </c>
      <c r="S3" s="9">
        <f>VLOOKUP(R3,$C$2:$O$22,13,0)</f>
        <v>1</v>
      </c>
      <c r="T3" t="s">
        <v>146</v>
      </c>
      <c r="U3" s="9">
        <f>VLOOKUP(T3,$C$2:$O$22,13,0)</f>
        <v>9</v>
      </c>
      <c r="V3" t="s">
        <v>51</v>
      </c>
      <c r="W3" s="9">
        <f>VLOOKUP(V3,$C$2:$O$22,13,0)</f>
        <v>12</v>
      </c>
      <c r="X3" t="s">
        <v>52</v>
      </c>
      <c r="Y3" s="9">
        <v>21</v>
      </c>
      <c r="Z3" t="s">
        <v>1346</v>
      </c>
    </row>
    <row r="4" spans="1:27" x14ac:dyDescent="0.3">
      <c r="A4" s="14" t="s">
        <v>162</v>
      </c>
      <c r="B4" s="14">
        <v>22045</v>
      </c>
      <c r="C4" s="14" t="s">
        <v>33</v>
      </c>
      <c r="D4" s="14" t="str">
        <f>VLOOKUP(LEFT(A4,3),Umsetzung!C:E,2,0)</f>
        <v>mJA</v>
      </c>
      <c r="E4" s="14" t="str">
        <f>IF(ISNA(VLOOKUP(CONCATENATE(C4,"_",D4),'Download meinH4all'!A:B,2,0)=TRUE),"",VLOOKUP(CONCATENATE(C4,"_",D4),'Download meinH4all'!A:B,2,0))</f>
        <v>mJA-BL</v>
      </c>
      <c r="F4" s="14">
        <f>IF(ISNA(VLOOKUP(E4,Umsetzung!G:H,2,0)=TRUE),1,VLOOKUP(E4,Umsetzung!G:H,2,0))</f>
        <v>7</v>
      </c>
      <c r="G4" s="21">
        <f>IF(ISNA(VLOOKUP(CONCATENATE(C4,"_",D4),'Download meinH4all'!A:C,3,0)=TRUE),0,VLOOKUP(CONCATENATE(C4,"_",D4),'Download meinH4all'!A:C,3,0))</f>
        <v>3</v>
      </c>
      <c r="H4" s="14">
        <f t="shared" si="0"/>
        <v>137</v>
      </c>
      <c r="I4" s="14" t="str">
        <f>VLOOKUP(LEFT(A4,3),Umsetzung!C:E,3,0)</f>
        <v>mJB</v>
      </c>
      <c r="J4" s="14" t="str">
        <f>IF(ISNA(VLOOKUP(CONCATENATE(C4,"_",I4),'Download meinH4all'!A:B,2,0)=TRUE),"",VLOOKUP(CONCATENATE(C4,"_",I4),'Download meinH4all'!A:B,2,0))</f>
        <v>mJB-BL</v>
      </c>
      <c r="K4" s="14">
        <f>IF(ISNA(VLOOKUP(J4,Umsetzung!G:H,2,0)=TRUE),1,VLOOKUP(J4,Umsetzung!G:H,2,0))</f>
        <v>7</v>
      </c>
      <c r="L4" s="21">
        <f>IF(ISNA(VLOOKUP(CONCATENATE(C4,"_",I4),'Download meinH4all'!A:C,3,0)=TRUE),0,VLOOKUP(CONCATENATE(C4,"_",I4),'Download meinH4all'!A:C,3,0))</f>
        <v>11</v>
      </c>
      <c r="M4" s="14">
        <f t="shared" si="1"/>
        <v>129</v>
      </c>
      <c r="N4" s="14">
        <f t="shared" si="2"/>
        <v>266</v>
      </c>
      <c r="O4" s="14">
        <f t="shared" si="3"/>
        <v>3</v>
      </c>
      <c r="Q4" t="s">
        <v>1343</v>
      </c>
      <c r="R4" t="s">
        <v>63</v>
      </c>
      <c r="S4" s="9">
        <f t="shared" ref="S4:S7" si="4">VLOOKUP(R4,$C$2:$O$22,13,0)</f>
        <v>2</v>
      </c>
      <c r="T4" t="s">
        <v>174</v>
      </c>
      <c r="U4" s="9">
        <v>20</v>
      </c>
      <c r="V4" s="26" t="s">
        <v>43</v>
      </c>
      <c r="W4" s="9">
        <f t="shared" ref="W4:W7" si="5">VLOOKUP(V4,$C$2:$O$22,13,0)</f>
        <v>11</v>
      </c>
      <c r="X4" t="s">
        <v>1348</v>
      </c>
      <c r="Y4" s="9">
        <v>19</v>
      </c>
    </row>
    <row r="5" spans="1:27" x14ac:dyDescent="0.3">
      <c r="A5" s="14" t="s">
        <v>162</v>
      </c>
      <c r="B5" s="14">
        <v>24392</v>
      </c>
      <c r="C5" s="14" t="s">
        <v>71</v>
      </c>
      <c r="D5" s="14" t="str">
        <f>VLOOKUP(LEFT(A5,3),Umsetzung!C:E,2,0)</f>
        <v>mJA</v>
      </c>
      <c r="E5" s="14" t="str">
        <f>IF(ISNA(VLOOKUP(CONCATENATE(C5,"_",D5),'Download meinH4all'!A:B,2,0)=TRUE),"",VLOOKUP(CONCATENATE(C5,"_",D5),'Download meinH4all'!A:B,2,0))</f>
        <v>mJA-BL</v>
      </c>
      <c r="F5" s="14">
        <f>IF(ISNA(VLOOKUP(E5,Umsetzung!G:H,2,0)=TRUE),1,VLOOKUP(E5,Umsetzung!G:H,2,0))</f>
        <v>7</v>
      </c>
      <c r="G5" s="21">
        <f>IF(ISNA(VLOOKUP(CONCATENATE(C5,"_",D5),'Download meinH4all'!A:C,3,0)=TRUE),0,VLOOKUP(CONCATENATE(C5,"_",D5),'Download meinH4all'!A:C,3,0))</f>
        <v>12</v>
      </c>
      <c r="H5" s="14">
        <f t="shared" si="0"/>
        <v>128</v>
      </c>
      <c r="I5" s="14" t="str">
        <f>VLOOKUP(LEFT(A5,3),Umsetzung!C:E,3,0)</f>
        <v>mJB</v>
      </c>
      <c r="J5" s="14" t="s">
        <v>197</v>
      </c>
      <c r="K5" s="14">
        <f>IF(ISNA(VLOOKUP(J5,Umsetzung!G:H,2,0)=TRUE),1,VLOOKUP(J5,Umsetzung!G:H,2,0))</f>
        <v>7</v>
      </c>
      <c r="L5" s="21">
        <v>5</v>
      </c>
      <c r="M5" s="14">
        <f t="shared" si="1"/>
        <v>135</v>
      </c>
      <c r="N5" s="14">
        <f t="shared" si="2"/>
        <v>263</v>
      </c>
      <c r="O5" s="14">
        <f t="shared" si="3"/>
        <v>4</v>
      </c>
      <c r="Q5" t="s">
        <v>1342</v>
      </c>
      <c r="R5" t="s">
        <v>33</v>
      </c>
      <c r="S5" s="9">
        <f t="shared" si="4"/>
        <v>3</v>
      </c>
      <c r="T5" s="26" t="s">
        <v>173</v>
      </c>
      <c r="U5" s="9">
        <f t="shared" ref="U5:U7" si="6">VLOOKUP(T5,$C$2:$O$22,13,0)</f>
        <v>8</v>
      </c>
      <c r="V5" t="s">
        <v>176</v>
      </c>
      <c r="W5" s="9">
        <f t="shared" si="5"/>
        <v>13</v>
      </c>
      <c r="X5" t="s">
        <v>47</v>
      </c>
      <c r="Y5" s="9">
        <f t="shared" ref="Y5:Y7" si="7">VLOOKUP(X5,$C$2:$O$22,13,0)</f>
        <v>18</v>
      </c>
      <c r="AA5" s="9"/>
    </row>
    <row r="6" spans="1:27" x14ac:dyDescent="0.3">
      <c r="A6" s="14" t="s">
        <v>162</v>
      </c>
      <c r="B6" s="14">
        <v>23277</v>
      </c>
      <c r="C6" s="14" t="s">
        <v>57</v>
      </c>
      <c r="D6" s="14" t="str">
        <f>VLOOKUP(LEFT(A6,3),Umsetzung!C:E,2,0)</f>
        <v>mJA</v>
      </c>
      <c r="E6" s="14" t="str">
        <f>IF(ISNA(VLOOKUP(CONCATENATE(C6,"_",D6),'Download meinH4all'!A:B,2,0)=TRUE),"",VLOOKUP(CONCATENATE(C6,"_",D6),'Download meinH4all'!A:B,2,0))</f>
        <v>mJA-BL</v>
      </c>
      <c r="F6" s="14">
        <f>IF(ISNA(VLOOKUP(E6,Umsetzung!G:H,2,0)=TRUE),1,VLOOKUP(E6,Umsetzung!G:H,2,0))</f>
        <v>7</v>
      </c>
      <c r="G6" s="21" t="str">
        <f>IF(ISNA(VLOOKUP(CONCATENATE(C6,"_",D6),'Download meinH4all'!A:C,3,0)=TRUE),0,VLOOKUP(CONCATENATE(C6,"_",D6),'Download meinH4all'!A:C,3,0))</f>
        <v>2</v>
      </c>
      <c r="H6" s="14">
        <f t="shared" si="0"/>
        <v>138</v>
      </c>
      <c r="I6" s="14" t="str">
        <f>VLOOKUP(LEFT(A6,3),Umsetzung!C:E,3,0)</f>
        <v>mJB</v>
      </c>
      <c r="J6" s="14" t="str">
        <f>IF(ISNA(VLOOKUP(CONCATENATE(C6,"_",I6),'Download meinH4all'!A:B,2,0)=TRUE),"",VLOOKUP(CONCATENATE(C6,"_",I6),'Download meinH4all'!A:B,2,0))</f>
        <v>mJB-LL-AES</v>
      </c>
      <c r="K6" s="14">
        <f>IF(ISNA(VLOOKUP(J6,Umsetzung!G:H,2,0)=TRUE),1,VLOOKUP(J6,Umsetzung!G:H,2,0))</f>
        <v>6</v>
      </c>
      <c r="L6" s="21" t="str">
        <f>IF(ISNA(VLOOKUP(CONCATENATE(C6,"_",I6),'Download meinH4all'!A:C,3,0)=TRUE),0,VLOOKUP(CONCATENATE(C6,"_",I6),'Download meinH4all'!A:C,3,0))</f>
        <v>2</v>
      </c>
      <c r="M6" s="14">
        <f t="shared" si="1"/>
        <v>118</v>
      </c>
      <c r="N6" s="14">
        <f t="shared" si="2"/>
        <v>256</v>
      </c>
      <c r="O6" s="14">
        <f t="shared" si="3"/>
        <v>5</v>
      </c>
      <c r="Q6" t="s">
        <v>1345</v>
      </c>
      <c r="R6" t="s">
        <v>71</v>
      </c>
      <c r="S6" s="9">
        <f t="shared" si="4"/>
        <v>4</v>
      </c>
      <c r="T6" t="s">
        <v>74</v>
      </c>
      <c r="U6" s="9">
        <f t="shared" si="6"/>
        <v>7</v>
      </c>
      <c r="V6" s="26" t="s">
        <v>147</v>
      </c>
      <c r="W6" s="9">
        <f t="shared" si="5"/>
        <v>14</v>
      </c>
      <c r="X6" t="s">
        <v>81</v>
      </c>
      <c r="Y6" s="9">
        <f t="shared" si="7"/>
        <v>17</v>
      </c>
      <c r="Z6" t="s">
        <v>1347</v>
      </c>
    </row>
    <row r="7" spans="1:27" x14ac:dyDescent="0.3">
      <c r="A7" s="14" t="s">
        <v>162</v>
      </c>
      <c r="B7" s="14">
        <v>23115</v>
      </c>
      <c r="C7" s="14" t="s">
        <v>70</v>
      </c>
      <c r="D7" s="14" t="str">
        <f>VLOOKUP(LEFT(A7,3),Umsetzung!C:E,2,0)</f>
        <v>mJA</v>
      </c>
      <c r="E7" s="14" t="str">
        <f>IF(ISNA(VLOOKUP(CONCATENATE(C7,"_",D7),'Download meinH4all'!A:B,2,0)=TRUE),"",VLOOKUP(CONCATENATE(C7,"_",D7),'Download meinH4all'!A:B,2,0))</f>
        <v>mJA-BL</v>
      </c>
      <c r="F7" s="14">
        <f>IF(ISNA(VLOOKUP(E7,Umsetzung!G:H,2,0)=TRUE),1,VLOOKUP(E7,Umsetzung!G:H,2,0))</f>
        <v>7</v>
      </c>
      <c r="G7" s="21" t="str">
        <f>IF(ISNA(VLOOKUP(CONCATENATE(C7,"_",D7),'Download meinH4all'!A:C,3,0)=TRUE),0,VLOOKUP(CONCATENATE(C7,"_",D7),'Download meinH4all'!A:C,3,0))</f>
        <v>9</v>
      </c>
      <c r="H7" s="14">
        <f t="shared" si="0"/>
        <v>131</v>
      </c>
      <c r="I7" s="14" t="str">
        <f>VLOOKUP(LEFT(A7,3),Umsetzung!C:E,3,0)</f>
        <v>mJB</v>
      </c>
      <c r="J7" s="14" t="str">
        <f>IF(ISNA(VLOOKUP(CONCATENATE(C7,"_",I7),'Download meinH4all'!A:B,2,0)=TRUE),"",VLOOKUP(CONCATENATE(C7,"_",I7),'Download meinH4all'!A:B,2,0))</f>
        <v>mJB-LL-AES</v>
      </c>
      <c r="K7" s="14">
        <f>IF(ISNA(VLOOKUP(J7,Umsetzung!G:H,2,0)=TRUE),1,VLOOKUP(J7,Umsetzung!G:H,2,0))</f>
        <v>6</v>
      </c>
      <c r="L7" s="21" t="str">
        <f>IF(ISNA(VLOOKUP(CONCATENATE(C7,"_",I7),'Download meinH4all'!A:C,3,0)=TRUE),0,VLOOKUP(CONCATENATE(C7,"_",I7),'Download meinH4all'!A:C,3,0))</f>
        <v>7</v>
      </c>
      <c r="M7" s="14">
        <f t="shared" si="1"/>
        <v>113</v>
      </c>
      <c r="N7" s="14">
        <f t="shared" si="2"/>
        <v>244</v>
      </c>
      <c r="O7" s="14">
        <f t="shared" si="3"/>
        <v>6</v>
      </c>
      <c r="Q7" t="s">
        <v>1344</v>
      </c>
      <c r="R7" s="26" t="s">
        <v>57</v>
      </c>
      <c r="S7" s="9">
        <f t="shared" si="4"/>
        <v>5</v>
      </c>
      <c r="T7" t="s">
        <v>70</v>
      </c>
      <c r="U7" s="9">
        <f t="shared" si="6"/>
        <v>6</v>
      </c>
      <c r="V7" t="s">
        <v>106</v>
      </c>
      <c r="W7" s="9">
        <f t="shared" si="5"/>
        <v>15</v>
      </c>
      <c r="X7" t="s">
        <v>50</v>
      </c>
      <c r="Y7" s="9">
        <f t="shared" si="7"/>
        <v>16</v>
      </c>
    </row>
    <row r="8" spans="1:27" x14ac:dyDescent="0.3">
      <c r="A8" s="14" t="s">
        <v>162</v>
      </c>
      <c r="B8" s="14">
        <v>21104</v>
      </c>
      <c r="C8" s="14" t="s">
        <v>74</v>
      </c>
      <c r="D8" s="14" t="str">
        <f>VLOOKUP(LEFT(A8,3),Umsetzung!C:E,2,0)</f>
        <v>mJA</v>
      </c>
      <c r="E8" s="14" t="str">
        <f>IF(ISNA(VLOOKUP(CONCATENATE(C8,"_",D8),'Download meinH4all'!A:B,2,0)=TRUE),"",VLOOKUP(CONCATENATE(C8,"_",D8),'Download meinH4all'!A:B,2,0))</f>
        <v>mJA-BL</v>
      </c>
      <c r="F8" s="14">
        <f>IF(ISNA(VLOOKUP(E8,Umsetzung!G:H,2,0)=TRUE),1,VLOOKUP(E8,Umsetzung!G:H,2,0))</f>
        <v>7</v>
      </c>
      <c r="G8" s="21">
        <f>IF(ISNA(VLOOKUP(CONCATENATE(C8,"_",D8),'Download meinH4all'!A:C,3,0)=TRUE),0,VLOOKUP(CONCATENATE(C8,"_",D8),'Download meinH4all'!A:C,3,0))</f>
        <v>11</v>
      </c>
      <c r="H8" s="14">
        <f t="shared" si="0"/>
        <v>129</v>
      </c>
      <c r="I8" s="14" t="str">
        <f>VLOOKUP(LEFT(A8,3),Umsetzung!C:E,3,0)</f>
        <v>mJB</v>
      </c>
      <c r="J8" s="14" t="str">
        <f>IF(ISNA(VLOOKUP(CONCATENATE(C8,"_",I8),'Download meinH4all'!A:B,2,0)=TRUE),"",VLOOKUP(CONCATENATE(C8,"_",I8),'Download meinH4all'!A:B,2,0))</f>
        <v>mJB-LL-AES</v>
      </c>
      <c r="K8" s="14">
        <f>IF(ISNA(VLOOKUP(J8,Umsetzung!G:H,2,0)=TRUE),1,VLOOKUP(J8,Umsetzung!G:H,2,0))</f>
        <v>6</v>
      </c>
      <c r="L8" s="21" t="str">
        <f>IF(ISNA(VLOOKUP(CONCATENATE(C8,"_",I8),'Download meinH4all'!A:C,3,0)=TRUE),0,VLOOKUP(CONCATENATE(C8,"_",I8),'Download meinH4all'!A:C,3,0))</f>
        <v>9</v>
      </c>
      <c r="M8" s="14">
        <f t="shared" si="1"/>
        <v>111</v>
      </c>
      <c r="N8" s="14">
        <f t="shared" si="2"/>
        <v>240</v>
      </c>
      <c r="O8" s="14">
        <f t="shared" si="3"/>
        <v>7</v>
      </c>
    </row>
    <row r="9" spans="1:27" x14ac:dyDescent="0.3">
      <c r="A9" s="14" t="s">
        <v>162</v>
      </c>
      <c r="B9" s="14">
        <v>25142</v>
      </c>
      <c r="C9" s="14" t="s">
        <v>173</v>
      </c>
      <c r="D9" s="14" t="str">
        <f>VLOOKUP(LEFT(A9,3),Umsetzung!C:E,2,0)</f>
        <v>mJA</v>
      </c>
      <c r="E9" s="14" t="str">
        <f>IF(ISNA(VLOOKUP(CONCATENATE(C9,"_",D9),'Download meinH4all'!A:B,2,0)=TRUE),"",VLOOKUP(CONCATENATE(C9,"_",D9),'Download meinH4all'!A:B,2,0))</f>
        <v>mJA-LL-AES</v>
      </c>
      <c r="F9" s="14">
        <f>IF(ISNA(VLOOKUP(E9,Umsetzung!G:H,2,0)=TRUE),1,VLOOKUP(E9,Umsetzung!G:H,2,0))</f>
        <v>6</v>
      </c>
      <c r="G9" s="21" t="str">
        <f>IF(ISNA(VLOOKUP(CONCATENATE(C9,"_",D9),'Download meinH4all'!A:C,3,0)=TRUE),0,VLOOKUP(CONCATENATE(C9,"_",D9),'Download meinH4all'!A:C,3,0))</f>
        <v>1</v>
      </c>
      <c r="H9" s="14">
        <f t="shared" si="0"/>
        <v>119</v>
      </c>
      <c r="I9" s="14" t="str">
        <f>VLOOKUP(LEFT(A9,3),Umsetzung!C:E,3,0)</f>
        <v>mJB</v>
      </c>
      <c r="J9" s="14" t="str">
        <f>IF(ISNA(VLOOKUP(CONCATENATE(C9,"_",I9),'Download meinH4all'!A:B,2,0)=TRUE),"",VLOOKUP(CONCATENATE(C9,"_",I9),'Download meinH4all'!A:B,2,0))</f>
        <v>mJB-LL-AES</v>
      </c>
      <c r="K9" s="14">
        <f>IF(ISNA(VLOOKUP(J9,Umsetzung!G:H,2,0)=TRUE),1,VLOOKUP(J9,Umsetzung!G:H,2,0))</f>
        <v>6</v>
      </c>
      <c r="L9" s="21" t="str">
        <f>IF(ISNA(VLOOKUP(CONCATENATE(C9,"_",I9),'Download meinH4all'!A:C,3,0)=TRUE),0,VLOOKUP(CONCATENATE(C9,"_",I9),'Download meinH4all'!A:C,3,0))</f>
        <v>3</v>
      </c>
      <c r="M9" s="14">
        <f t="shared" si="1"/>
        <v>117</v>
      </c>
      <c r="N9" s="14">
        <f t="shared" si="2"/>
        <v>236</v>
      </c>
      <c r="O9" s="14">
        <f t="shared" si="3"/>
        <v>8</v>
      </c>
    </row>
    <row r="10" spans="1:27" x14ac:dyDescent="0.3">
      <c r="A10" s="14" t="s">
        <v>162</v>
      </c>
      <c r="B10" s="14">
        <v>22317</v>
      </c>
      <c r="C10" s="14" t="s">
        <v>146</v>
      </c>
      <c r="D10" s="14" t="str">
        <f>VLOOKUP(LEFT(A10,3),Umsetzung!C:E,2,0)</f>
        <v>mJA</v>
      </c>
      <c r="E10" s="14" t="str">
        <f>IF(ISNA(VLOOKUP(CONCATENATE(C10,"_",D10),'Download meinH4all'!A:B,2,0)=TRUE),"",VLOOKUP(CONCATENATE(C10,"_",D10),'Download meinH4all'!A:B,2,0))</f>
        <v>mJA-LL-RNT</v>
      </c>
      <c r="F10" s="14">
        <f>IF(ISNA(VLOOKUP(E10,Umsetzung!G:H,2,0)=TRUE),1,VLOOKUP(E10,Umsetzung!G:H,2,0))</f>
        <v>6</v>
      </c>
      <c r="G10" s="21">
        <f>IF(ISNA(VLOOKUP(CONCATENATE(C10,"_",D10),'Download meinH4all'!A:C,3,0)=TRUE),0,VLOOKUP(CONCATENATE(C10,"_",D10),'Download meinH4all'!A:C,3,0))</f>
        <v>6</v>
      </c>
      <c r="H10" s="14">
        <f t="shared" si="0"/>
        <v>114</v>
      </c>
      <c r="I10" s="14" t="str">
        <f>VLOOKUP(LEFT(A10,3),Umsetzung!C:E,3,0)</f>
        <v>mJB</v>
      </c>
      <c r="J10" s="14" t="s">
        <v>284</v>
      </c>
      <c r="K10" s="14">
        <f>IF(ISNA(VLOOKUP(J10,Umsetzung!G:H,2,0)=TRUE),1,VLOOKUP(J10,Umsetzung!G:H,2,0))</f>
        <v>6</v>
      </c>
      <c r="L10" s="21">
        <v>1</v>
      </c>
      <c r="M10" s="14">
        <f t="shared" si="1"/>
        <v>119</v>
      </c>
      <c r="N10" s="14">
        <f t="shared" si="2"/>
        <v>233</v>
      </c>
      <c r="O10" s="14">
        <f t="shared" si="3"/>
        <v>9</v>
      </c>
    </row>
    <row r="11" spans="1:27" x14ac:dyDescent="0.3">
      <c r="A11" s="27" t="s">
        <v>162</v>
      </c>
      <c r="B11" s="27">
        <v>21303</v>
      </c>
      <c r="C11" s="27" t="s">
        <v>175</v>
      </c>
      <c r="D11" s="27" t="str">
        <f>VLOOKUP(LEFT(A11,3),Umsetzung!C:E,2,0)</f>
        <v>mJA</v>
      </c>
      <c r="E11" s="27" t="str">
        <f>IF(ISNA(VLOOKUP(CONCATENATE(C11,"_",D11),'Download meinH4all'!A:B,2,0)=TRUE),"",VLOOKUP(CONCATENATE(C11,"_",D11),'Download meinH4all'!A:B,2,0))</f>
        <v>mJA-LL-AES</v>
      </c>
      <c r="F11" s="27">
        <f>IF(ISNA(VLOOKUP(E11,Umsetzung!G:H,2,0)=TRUE),1,VLOOKUP(E11,Umsetzung!G:H,2,0))</f>
        <v>6</v>
      </c>
      <c r="G11" s="28" t="str">
        <f>IF(ISNA(VLOOKUP(CONCATENATE(C11,"_",D11),'Download meinH4all'!A:C,3,0)=TRUE),0,VLOOKUP(CONCATENATE(C11,"_",D11),'Download meinH4all'!A:C,3,0))</f>
        <v>2</v>
      </c>
      <c r="H11" s="27">
        <f t="shared" si="0"/>
        <v>118</v>
      </c>
      <c r="I11" s="27" t="str">
        <f>VLOOKUP(LEFT(A11,3),Umsetzung!C:E,3,0)</f>
        <v>mJB</v>
      </c>
      <c r="J11" s="27" t="str">
        <f>IF(ISNA(VLOOKUP(CONCATENATE(C11,"_",I11),'Download meinH4all'!A:B,2,0)=TRUE),"",VLOOKUP(CONCATENATE(C11,"_",I11),'Download meinH4all'!A:B,2,0))</f>
        <v>mJB-LL-AES</v>
      </c>
      <c r="K11" s="27">
        <f>IF(ISNA(VLOOKUP(J11,Umsetzung!G:H,2,0)=TRUE),1,VLOOKUP(J11,Umsetzung!G:H,2,0))</f>
        <v>6</v>
      </c>
      <c r="L11" s="28" t="str">
        <f>IF(ISNA(VLOOKUP(CONCATENATE(C11,"_",I11),'Download meinH4all'!A:C,3,0)=TRUE),0,VLOOKUP(CONCATENATE(C11,"_",I11),'Download meinH4all'!A:C,3,0))</f>
        <v>6</v>
      </c>
      <c r="M11" s="27">
        <f t="shared" si="1"/>
        <v>114</v>
      </c>
      <c r="N11" s="27">
        <f t="shared" si="2"/>
        <v>232</v>
      </c>
      <c r="O11" s="27">
        <f t="shared" si="3"/>
        <v>10</v>
      </c>
    </row>
    <row r="12" spans="1:27" x14ac:dyDescent="0.3">
      <c r="A12" s="14" t="s">
        <v>162</v>
      </c>
      <c r="B12" s="14">
        <v>24077</v>
      </c>
      <c r="C12" s="14" t="s">
        <v>43</v>
      </c>
      <c r="D12" s="14" t="str">
        <f>VLOOKUP(LEFT(A12,3),Umsetzung!C:E,2,0)</f>
        <v>mJA</v>
      </c>
      <c r="E12" s="14" t="str">
        <f>IF(ISNA(VLOOKUP(CONCATENATE(C12,"_",D12),'Download meinH4all'!A:B,2,0)=TRUE),"",VLOOKUP(CONCATENATE(C12,"_",D12),'Download meinH4all'!A:B,2,0))</f>
        <v>mJA-LL-RNT</v>
      </c>
      <c r="F12" s="14">
        <f>IF(ISNA(VLOOKUP(E12,Umsetzung!G:H,2,0)=TRUE),1,VLOOKUP(E12,Umsetzung!G:H,2,0))</f>
        <v>6</v>
      </c>
      <c r="G12" s="21">
        <f>IF(ISNA(VLOOKUP(CONCATENATE(C12,"_",D12),'Download meinH4all'!A:C,3,0)=TRUE),0,VLOOKUP(CONCATENATE(C12,"_",D12),'Download meinH4all'!A:C,3,0))</f>
        <v>3</v>
      </c>
      <c r="H12" s="14">
        <f t="shared" si="0"/>
        <v>117</v>
      </c>
      <c r="I12" s="14" t="str">
        <f>VLOOKUP(LEFT(A12,3),Umsetzung!C:E,3,0)</f>
        <v>mJB</v>
      </c>
      <c r="J12" s="14" t="str">
        <f>IF(ISNA(VLOOKUP(CONCATENATE(C12,"_",I12),'Download meinH4all'!A:B,2,0)=TRUE),"",VLOOKUP(CONCATENATE(C12,"_",I12),'Download meinH4all'!A:B,2,0))</f>
        <v>mJB-LL-RNT</v>
      </c>
      <c r="K12" s="14">
        <f>IF(ISNA(VLOOKUP(J12,Umsetzung!G:H,2,0)=TRUE),1,VLOOKUP(J12,Umsetzung!G:H,2,0))</f>
        <v>6</v>
      </c>
      <c r="L12" s="21">
        <f>IF(ISNA(VLOOKUP(CONCATENATE(C12,"_",I12),'Download meinH4all'!A:C,3,0)=TRUE),0,VLOOKUP(CONCATENATE(C12,"_",I12),'Download meinH4all'!A:C,3,0))</f>
        <v>6</v>
      </c>
      <c r="M12" s="14">
        <f t="shared" si="1"/>
        <v>114</v>
      </c>
      <c r="N12" s="14">
        <f t="shared" si="2"/>
        <v>231</v>
      </c>
      <c r="O12" s="14">
        <f t="shared" si="3"/>
        <v>11</v>
      </c>
    </row>
    <row r="13" spans="1:27" x14ac:dyDescent="0.3">
      <c r="A13" s="14" t="s">
        <v>162</v>
      </c>
      <c r="B13" s="14">
        <v>24075</v>
      </c>
      <c r="C13" s="14" t="s">
        <v>51</v>
      </c>
      <c r="D13" s="14" t="str">
        <f>VLOOKUP(LEFT(A13,3),Umsetzung!C:E,2,0)</f>
        <v>mJA</v>
      </c>
      <c r="E13" s="14" t="s">
        <v>282</v>
      </c>
      <c r="F13" s="14">
        <f>IF(ISNA(VLOOKUP(E13,Umsetzung!G:H,2,0)=TRUE),1,VLOOKUP(E13,Umsetzung!G:H,2,0))</f>
        <v>6</v>
      </c>
      <c r="G13" s="21">
        <v>5</v>
      </c>
      <c r="H13" s="14">
        <f t="shared" si="0"/>
        <v>115</v>
      </c>
      <c r="I13" s="14" t="str">
        <f>VLOOKUP(LEFT(A13,3),Umsetzung!C:E,3,0)</f>
        <v>mJB</v>
      </c>
      <c r="J13" s="14" t="s">
        <v>284</v>
      </c>
      <c r="K13" s="14">
        <f>IF(ISNA(VLOOKUP(J13,Umsetzung!G:H,2,0)=TRUE),1,VLOOKUP(J13,Umsetzung!G:H,2,0))</f>
        <v>6</v>
      </c>
      <c r="L13" s="21">
        <v>5</v>
      </c>
      <c r="M13" s="14">
        <f t="shared" si="1"/>
        <v>115</v>
      </c>
      <c r="N13" s="14">
        <f t="shared" si="2"/>
        <v>230</v>
      </c>
      <c r="O13" s="14">
        <f t="shared" si="3"/>
        <v>12</v>
      </c>
    </row>
    <row r="14" spans="1:27" x14ac:dyDescent="0.3">
      <c r="A14" s="14" t="s">
        <v>162</v>
      </c>
      <c r="B14" s="14">
        <v>25375</v>
      </c>
      <c r="C14" s="14" t="s">
        <v>176</v>
      </c>
      <c r="D14" s="14" t="str">
        <f>VLOOKUP(LEFT(A14,3),Umsetzung!C:E,2,0)</f>
        <v>mJA</v>
      </c>
      <c r="E14" s="14" t="str">
        <f>IF(ISNA(VLOOKUP(CONCATENATE(C14,"_",D14),'Download meinH4all'!A:B,2,0)=TRUE),"",VLOOKUP(CONCATENATE(C14,"_",D14),'Download meinH4all'!A:B,2,0))</f>
        <v>mJA-LL-AES</v>
      </c>
      <c r="F14" s="14">
        <f>IF(ISNA(VLOOKUP(E14,Umsetzung!G:H,2,0)=TRUE),1,VLOOKUP(E14,Umsetzung!G:H,2,0))</f>
        <v>6</v>
      </c>
      <c r="G14" s="21" t="str">
        <f>IF(ISNA(VLOOKUP(CONCATENATE(C14,"_",D14),'Download meinH4all'!A:C,3,0)=TRUE),0,VLOOKUP(CONCATENATE(C14,"_",D14),'Download meinH4all'!A:C,3,0))</f>
        <v>6</v>
      </c>
      <c r="H14" s="14">
        <f t="shared" si="0"/>
        <v>114</v>
      </c>
      <c r="I14" s="14" t="str">
        <f>VLOOKUP(LEFT(A14,3),Umsetzung!C:E,3,0)</f>
        <v>mJB</v>
      </c>
      <c r="J14" s="14" t="str">
        <f>IF(ISNA(VLOOKUP(CONCATENATE(C14,"_",I14),'Download meinH4all'!A:B,2,0)=TRUE),"",VLOOKUP(CONCATENATE(C14,"_",I14),'Download meinH4all'!A:B,2,0))</f>
        <v>mJB-BzL1</v>
      </c>
      <c r="K14" s="14">
        <f>IF(ISNA(VLOOKUP(J14,Umsetzung!G:H,2,0)=TRUE),1,VLOOKUP(J14,Umsetzung!G:H,2,0))</f>
        <v>5</v>
      </c>
      <c r="L14" s="21" t="str">
        <f>IF(ISNA(VLOOKUP(CONCATENATE(C14,"_",I14),'Download meinH4all'!A:C,3,0)=TRUE),0,VLOOKUP(CONCATENATE(C14,"_",I14),'Download meinH4all'!A:C,3,0))</f>
        <v>4</v>
      </c>
      <c r="M14" s="14">
        <f t="shared" si="1"/>
        <v>96</v>
      </c>
      <c r="N14" s="14">
        <f t="shared" si="2"/>
        <v>210</v>
      </c>
      <c r="O14" s="14">
        <f t="shared" si="3"/>
        <v>13</v>
      </c>
    </row>
    <row r="15" spans="1:27" x14ac:dyDescent="0.3">
      <c r="A15" s="14" t="s">
        <v>162</v>
      </c>
      <c r="B15" s="14">
        <v>24371</v>
      </c>
      <c r="C15" s="14" t="s">
        <v>147</v>
      </c>
      <c r="D15" s="14" t="str">
        <f>VLOOKUP(LEFT(A15,3),Umsetzung!C:E,2,0)</f>
        <v>mJA</v>
      </c>
      <c r="E15" s="14" t="str">
        <f>IF(ISNA(VLOOKUP(CONCATENATE(C15,"_",D15),'Download meinH4all'!A:B,2,0)=TRUE),"",VLOOKUP(CONCATENATE(C15,"_",D15),'Download meinH4all'!A:B,2,0))</f>
        <v>mJA-LL-RNT</v>
      </c>
      <c r="F15" s="14">
        <f>IF(ISNA(VLOOKUP(E15,Umsetzung!G:H,2,0)=TRUE),1,VLOOKUP(E15,Umsetzung!G:H,2,0))</f>
        <v>6</v>
      </c>
      <c r="G15" s="21">
        <f>IF(ISNA(VLOOKUP(CONCATENATE(C15,"_",D15),'Download meinH4all'!A:C,3,0)=TRUE),0,VLOOKUP(CONCATENATE(C15,"_",D15),'Download meinH4all'!A:C,3,0))</f>
        <v>4</v>
      </c>
      <c r="H15" s="14">
        <f t="shared" si="0"/>
        <v>116</v>
      </c>
      <c r="I15" s="14" t="str">
        <f>VLOOKUP(LEFT(A15,3),Umsetzung!C:E,3,0)</f>
        <v>mJB</v>
      </c>
      <c r="J15" s="14" t="str">
        <f>IF(ISNA(VLOOKUP(CONCATENATE(C15,"_",I15),'Download meinH4all'!A:B,2,0)=TRUE),"",VLOOKUP(CONCATENATE(C15,"_",I15),'Download meinH4all'!A:B,2,0))</f>
        <v>mJB-BzL2</v>
      </c>
      <c r="K15" s="14">
        <f>IF(ISNA(VLOOKUP(J15,Umsetzung!G:H,2,0)=TRUE),1,VLOOKUP(J15,Umsetzung!G:H,2,0))</f>
        <v>4</v>
      </c>
      <c r="L15" s="21" t="str">
        <f>IF(ISNA(VLOOKUP(CONCATENATE(C15,"_",I15),'Download meinH4all'!A:C,3,0)=TRUE),0,VLOOKUP(CONCATENATE(C15,"_",I15),'Download meinH4all'!A:C,3,0))</f>
        <v>1</v>
      </c>
      <c r="M15" s="14">
        <f t="shared" si="1"/>
        <v>79</v>
      </c>
      <c r="N15" s="14">
        <f t="shared" si="2"/>
        <v>195</v>
      </c>
      <c r="O15" s="14">
        <f t="shared" si="3"/>
        <v>14</v>
      </c>
    </row>
    <row r="16" spans="1:27" x14ac:dyDescent="0.3">
      <c r="A16" s="14" t="s">
        <v>162</v>
      </c>
      <c r="B16" s="14">
        <v>22020</v>
      </c>
      <c r="C16" s="14" t="s">
        <v>106</v>
      </c>
      <c r="D16" s="14" t="str">
        <f>VLOOKUP(LEFT(A16,3),Umsetzung!C:E,2,0)</f>
        <v>mJA</v>
      </c>
      <c r="E16" s="14" t="s">
        <v>162</v>
      </c>
      <c r="F16" s="14">
        <f>IF(ISNA(VLOOKUP(E16,Umsetzung!G:H,2,0)=TRUE),1,VLOOKUP(E16,Umsetzung!G:H,2,0))</f>
        <v>7</v>
      </c>
      <c r="G16" s="21">
        <v>7</v>
      </c>
      <c r="H16" s="14">
        <f>(+(F16-IF(G16=0,1,0))*$Q$1-G16)/2</f>
        <v>66.5</v>
      </c>
      <c r="I16" s="14" t="str">
        <f>VLOOKUP(LEFT(A16,3),Umsetzung!C:E,3,0)</f>
        <v>mJB</v>
      </c>
      <c r="J16" s="14" t="str">
        <f>IF(ISNA(VLOOKUP(CONCATENATE(C16,"_",I16),'Download meinH4all'!A:B,2,0)=TRUE),"",VLOOKUP(CONCATENATE(C16,"_",I16),'Download meinH4all'!A:B,2,0))</f>
        <v>mJB-LL-RNT</v>
      </c>
      <c r="K16" s="14">
        <f>IF(ISNA(VLOOKUP(J16,Umsetzung!G:H,2,0)=TRUE),1,VLOOKUP(J16,Umsetzung!G:H,2,0))</f>
        <v>6</v>
      </c>
      <c r="L16" s="21">
        <f>IF(ISNA(VLOOKUP(CONCATENATE(C16,"_",I16),'Download meinH4all'!A:C,3,0)=TRUE),0,VLOOKUP(CONCATENATE(C16,"_",I16),'Download meinH4all'!A:C,3,0))</f>
        <v>11</v>
      </c>
      <c r="M16" s="14">
        <f t="shared" si="1"/>
        <v>109</v>
      </c>
      <c r="N16" s="14">
        <f t="shared" si="2"/>
        <v>175.5</v>
      </c>
      <c r="O16" s="14">
        <f t="shared" si="3"/>
        <v>15</v>
      </c>
    </row>
    <row r="17" spans="1:25" x14ac:dyDescent="0.3">
      <c r="A17" s="14" t="s">
        <v>162</v>
      </c>
      <c r="B17" s="14">
        <v>24083</v>
      </c>
      <c r="C17" s="14" t="s">
        <v>50</v>
      </c>
      <c r="D17" s="14" t="str">
        <f>VLOOKUP(LEFT(A17,3),Umsetzung!C:E,2,0)</f>
        <v>mJA</v>
      </c>
      <c r="E17" s="14" t="str">
        <f>IF(ISNA(VLOOKUP(CONCATENATE(C17,"_",D17),'Download meinH4all'!A:B,2,0)=TRUE),"",VLOOKUP(CONCATENATE(C17,"_",D17),'Download meinH4all'!A:B,2,0))</f>
        <v/>
      </c>
      <c r="F17" s="14">
        <f>IF(ISNA(VLOOKUP(E17,Umsetzung!G:H,2,0)=TRUE),1,VLOOKUP(E17,Umsetzung!G:H,2,0))</f>
        <v>1</v>
      </c>
      <c r="G17" s="21">
        <f>IF(ISNA(VLOOKUP(CONCATENATE(C17,"_",D17),'Download meinH4all'!A:C,3,0)=TRUE),0,VLOOKUP(CONCATENATE(C17,"_",D17),'Download meinH4all'!A:C,3,0))</f>
        <v>0</v>
      </c>
      <c r="H17" s="14">
        <f t="shared" ref="H17:H48" si="8">+(F17-IF(G17=0,1,0))*$Q$1-G17</f>
        <v>0</v>
      </c>
      <c r="I17" s="14" t="str">
        <f>VLOOKUP(LEFT(A17,3),Umsetzung!C:E,3,0)</f>
        <v>mJB</v>
      </c>
      <c r="J17" s="14" t="str">
        <f>IF(ISNA(VLOOKUP(CONCATENATE(C17,"_",I17),'Download meinH4all'!A:B,2,0)=TRUE),"",VLOOKUP(CONCATENATE(C17,"_",I17),'Download meinH4all'!A:B,2,0))</f>
        <v>mJB-BL</v>
      </c>
      <c r="K17" s="14">
        <f>IF(ISNA(VLOOKUP(J17,Umsetzung!G:H,2,0)=TRUE),1,VLOOKUP(J17,Umsetzung!G:H,2,0))</f>
        <v>7</v>
      </c>
      <c r="L17" s="21">
        <f>IF(ISNA(VLOOKUP(CONCATENATE(C17,"_",I17),'Download meinH4all'!A:C,3,0)=TRUE),0,VLOOKUP(CONCATENATE(C17,"_",I17),'Download meinH4all'!A:C,3,0))</f>
        <v>7</v>
      </c>
      <c r="M17" s="14">
        <f t="shared" si="1"/>
        <v>133</v>
      </c>
      <c r="N17" s="14">
        <f t="shared" si="2"/>
        <v>133</v>
      </c>
      <c r="O17" s="14">
        <f t="shared" si="3"/>
        <v>16</v>
      </c>
    </row>
    <row r="18" spans="1:25" x14ac:dyDescent="0.3">
      <c r="A18" s="14" t="s">
        <v>162</v>
      </c>
      <c r="B18" s="14">
        <v>21198</v>
      </c>
      <c r="C18" s="14" t="s">
        <v>81</v>
      </c>
      <c r="D18" s="14" t="str">
        <f>VLOOKUP(LEFT(A18,3),Umsetzung!C:E,2,0)</f>
        <v>mJA</v>
      </c>
      <c r="E18" s="14" t="str">
        <f>IF(ISNA(VLOOKUP(CONCATENATE(C18,"_",D18),'Download meinH4all'!A:B,2,0)=TRUE),"",VLOOKUP(CONCATENATE(C18,"_",D18),'Download meinH4all'!A:B,2,0))</f>
        <v/>
      </c>
      <c r="F18" s="14">
        <f>IF(ISNA(VLOOKUP(E18,Umsetzung!G:H,2,0)=TRUE),1,VLOOKUP(E18,Umsetzung!G:H,2,0))</f>
        <v>1</v>
      </c>
      <c r="G18" s="21">
        <f>IF(ISNA(VLOOKUP(CONCATENATE(C18,"_",D18),'Download meinH4all'!A:C,3,0)=TRUE),0,VLOOKUP(CONCATENATE(C18,"_",D18),'Download meinH4all'!A:C,3,0))</f>
        <v>0</v>
      </c>
      <c r="H18" s="14">
        <f t="shared" si="8"/>
        <v>0</v>
      </c>
      <c r="I18" s="14" t="str">
        <f>VLOOKUP(LEFT(A18,3),Umsetzung!C:E,3,0)</f>
        <v>mJB</v>
      </c>
      <c r="J18" s="14" t="str">
        <f>IF(ISNA(VLOOKUP(CONCATENATE(C18,"_",I18),'Download meinH4all'!A:B,2,0)=TRUE),"",VLOOKUP(CONCATENATE(C18,"_",I18),'Download meinH4all'!A:B,2,0))</f>
        <v>mJB-BL</v>
      </c>
      <c r="K18" s="14">
        <f>IF(ISNA(VLOOKUP(J18,Umsetzung!G:H,2,0)=TRUE),1,VLOOKUP(J18,Umsetzung!G:H,2,0))</f>
        <v>7</v>
      </c>
      <c r="L18" s="21">
        <f>IF(ISNA(VLOOKUP(CONCATENATE(C18,"_",I18),'Download meinH4all'!A:C,3,0)=TRUE),0,VLOOKUP(CONCATENATE(C18,"_",I18),'Download meinH4all'!A:C,3,0))</f>
        <v>8</v>
      </c>
      <c r="M18" s="14">
        <f t="shared" si="1"/>
        <v>132</v>
      </c>
      <c r="N18" s="14">
        <f t="shared" si="2"/>
        <v>132</v>
      </c>
      <c r="O18" s="14">
        <f t="shared" si="3"/>
        <v>17</v>
      </c>
    </row>
    <row r="19" spans="1:25" x14ac:dyDescent="0.3">
      <c r="A19" s="14" t="s">
        <v>162</v>
      </c>
      <c r="B19" s="14">
        <v>23374</v>
      </c>
      <c r="C19" s="14" t="s">
        <v>47</v>
      </c>
      <c r="D19" s="14" t="str">
        <f>VLOOKUP(LEFT(A19,3),Umsetzung!C:E,2,0)</f>
        <v>mJA</v>
      </c>
      <c r="E19" s="14" t="str">
        <f>IF(ISNA(VLOOKUP(CONCATENATE(C19,"_",D19),'Download meinH4all'!A:B,2,0)=TRUE),"",VLOOKUP(CONCATENATE(C19,"_",D19),'Download meinH4all'!A:B,2,0))</f>
        <v/>
      </c>
      <c r="F19" s="14">
        <f>IF(ISNA(VLOOKUP(E19,Umsetzung!G:H,2,0)=TRUE),1,VLOOKUP(E19,Umsetzung!G:H,2,0))</f>
        <v>1</v>
      </c>
      <c r="G19" s="21">
        <f>IF(ISNA(VLOOKUP(CONCATENATE(C19,"_",D19),'Download meinH4all'!A:C,3,0)=TRUE),0,VLOOKUP(CONCATENATE(C19,"_",D19),'Download meinH4all'!A:C,3,0))</f>
        <v>0</v>
      </c>
      <c r="H19" s="14">
        <f t="shared" si="8"/>
        <v>0</v>
      </c>
      <c r="I19" s="14" t="str">
        <f>VLOOKUP(LEFT(A19,3),Umsetzung!C:E,3,0)</f>
        <v>mJB</v>
      </c>
      <c r="J19" s="14" t="str">
        <f>IF(ISNA(VLOOKUP(CONCATENATE(C19,"_",I19),'Download meinH4all'!A:B,2,0)=TRUE),"",VLOOKUP(CONCATENATE(C19,"_",I19),'Download meinH4all'!A:B,2,0))</f>
        <v>mJB-LL-AES</v>
      </c>
      <c r="K19" s="14">
        <f>IF(ISNA(VLOOKUP(J19,Umsetzung!G:H,2,0)=TRUE),1,VLOOKUP(J19,Umsetzung!G:H,2,0))</f>
        <v>6</v>
      </c>
      <c r="L19" s="21" t="str">
        <f>IF(ISNA(VLOOKUP(CONCATENATE(C19,"_",I19),'Download meinH4all'!A:C,3,0)=TRUE),0,VLOOKUP(CONCATENATE(C19,"_",I19),'Download meinH4all'!A:C,3,0))</f>
        <v>1</v>
      </c>
      <c r="M19" s="14">
        <f t="shared" si="1"/>
        <v>119</v>
      </c>
      <c r="N19" s="14">
        <f t="shared" si="2"/>
        <v>119</v>
      </c>
      <c r="O19" s="14">
        <f t="shared" si="3"/>
        <v>18</v>
      </c>
    </row>
    <row r="20" spans="1:25" x14ac:dyDescent="0.3">
      <c r="A20" s="14" t="s">
        <v>162</v>
      </c>
      <c r="B20" s="14">
        <v>23108</v>
      </c>
      <c r="C20" s="14" t="s">
        <v>58</v>
      </c>
      <c r="D20" s="14" t="str">
        <f>VLOOKUP(LEFT(A20,3),Umsetzung!C:E,2,0)</f>
        <v>mJA</v>
      </c>
      <c r="E20" s="14" t="str">
        <f>IF(ISNA(VLOOKUP(CONCATENATE(C20,"_",D20),'Download meinH4all'!A:B,2,0)=TRUE),"",VLOOKUP(CONCATENATE(C20,"_",D20),'Download meinH4all'!A:B,2,0))</f>
        <v/>
      </c>
      <c r="F20" s="14">
        <f>IF(ISNA(VLOOKUP(E20,Umsetzung!G:H,2,0)=TRUE),1,VLOOKUP(E20,Umsetzung!G:H,2,0))</f>
        <v>1</v>
      </c>
      <c r="G20" s="21">
        <f>IF(ISNA(VLOOKUP(CONCATENATE(C20,"_",D20),'Download meinH4all'!A:C,3,0)=TRUE),0,VLOOKUP(CONCATENATE(C20,"_",D20),'Download meinH4all'!A:C,3,0))</f>
        <v>0</v>
      </c>
      <c r="H20" s="14">
        <f t="shared" si="8"/>
        <v>0</v>
      </c>
      <c r="I20" s="14" t="str">
        <f>VLOOKUP(LEFT(A20,3),Umsetzung!C:E,3,0)</f>
        <v>mJB</v>
      </c>
      <c r="J20" s="14" t="str">
        <f>IF(ISNA(VLOOKUP(CONCATENATE(C20,"_",I20),'Download meinH4all'!A:B,2,0)=TRUE),"",VLOOKUP(CONCATENATE(C20,"_",I20),'Download meinH4all'!A:B,2,0))</f>
        <v>mJB-LL-AES</v>
      </c>
      <c r="K20" s="14">
        <f>IF(ISNA(VLOOKUP(J20,Umsetzung!G:H,2,0)=TRUE),1,VLOOKUP(J20,Umsetzung!G:H,2,0))</f>
        <v>6</v>
      </c>
      <c r="L20" s="21" t="str">
        <f>IF(ISNA(VLOOKUP(CONCATENATE(C20,"_",I20),'Download meinH4all'!A:C,3,0)=TRUE),0,VLOOKUP(CONCATENATE(C20,"_",I20),'Download meinH4all'!A:C,3,0))</f>
        <v>4</v>
      </c>
      <c r="M20" s="14">
        <f t="shared" si="1"/>
        <v>116</v>
      </c>
      <c r="N20" s="14">
        <f t="shared" si="2"/>
        <v>116</v>
      </c>
      <c r="O20" s="14">
        <f t="shared" si="3"/>
        <v>19</v>
      </c>
    </row>
    <row r="21" spans="1:25" x14ac:dyDescent="0.3">
      <c r="A21" s="14" t="s">
        <v>162</v>
      </c>
      <c r="B21" s="14">
        <v>23132</v>
      </c>
      <c r="C21" s="14" t="s">
        <v>174</v>
      </c>
      <c r="D21" s="14" t="str">
        <f>VLOOKUP(LEFT(A21,3),Umsetzung!C:E,2,0)</f>
        <v>mJA</v>
      </c>
      <c r="E21" s="14" t="str">
        <f>IF(ISNA(VLOOKUP(CONCATENATE(C21,"_",D21),'Download meinH4all'!A:B,2,0)=TRUE),"",VLOOKUP(CONCATENATE(C21,"_",D21),'Download meinH4all'!A:B,2,0))</f>
        <v/>
      </c>
      <c r="F21" s="14">
        <f>IF(ISNA(VLOOKUP(E21,Umsetzung!G:H,2,0)=TRUE),1,VLOOKUP(E21,Umsetzung!G:H,2,0))</f>
        <v>1</v>
      </c>
      <c r="G21" s="21">
        <f>IF(ISNA(VLOOKUP(CONCATENATE(C21,"_",D21),'Download meinH4all'!A:C,3,0)=TRUE),0,VLOOKUP(CONCATENATE(C21,"_",D21),'Download meinH4all'!A:C,3,0))</f>
        <v>0</v>
      </c>
      <c r="H21" s="14">
        <f t="shared" si="8"/>
        <v>0</v>
      </c>
      <c r="I21" s="14" t="str">
        <f>VLOOKUP(LEFT(A21,3),Umsetzung!C:E,3,0)</f>
        <v>mJB</v>
      </c>
      <c r="J21" s="14" t="str">
        <f>IF(ISNA(VLOOKUP(CONCATENATE(C21,"_",I21),'Download meinH4all'!A:B,2,0)=TRUE),"",VLOOKUP(CONCATENATE(C21,"_",I21),'Download meinH4all'!A:B,2,0))</f>
        <v>mJB-LL-AES</v>
      </c>
      <c r="K21" s="14">
        <f>IF(ISNA(VLOOKUP(J21,Umsetzung!G:H,2,0)=TRUE),1,VLOOKUP(J21,Umsetzung!G:H,2,0))</f>
        <v>6</v>
      </c>
      <c r="L21" s="21" t="str">
        <f>IF(ISNA(VLOOKUP(CONCATENATE(C21,"_",I21),'Download meinH4all'!A:C,3,0)=TRUE),0,VLOOKUP(CONCATENATE(C21,"_",I21),'Download meinH4all'!A:C,3,0))</f>
        <v>5</v>
      </c>
      <c r="M21" s="14">
        <f t="shared" si="1"/>
        <v>115</v>
      </c>
      <c r="N21" s="14">
        <f t="shared" si="2"/>
        <v>115</v>
      </c>
      <c r="O21" s="14">
        <f t="shared" si="3"/>
        <v>20</v>
      </c>
    </row>
    <row r="22" spans="1:25" x14ac:dyDescent="0.3">
      <c r="A22" s="14" t="s">
        <v>162</v>
      </c>
      <c r="B22" s="14">
        <v>24066</v>
      </c>
      <c r="C22" s="14" t="s">
        <v>52</v>
      </c>
      <c r="D22" s="14" t="str">
        <f>VLOOKUP(LEFT(A22,3),Umsetzung!C:E,2,0)</f>
        <v>mJA</v>
      </c>
      <c r="E22" s="14" t="str">
        <f>IF(ISNA(VLOOKUP(CONCATENATE(C22,"_",D22),'Download meinH4all'!A:B,2,0)=TRUE),"",VLOOKUP(CONCATENATE(C22,"_",D22),'Download meinH4all'!A:B,2,0))</f>
        <v/>
      </c>
      <c r="F22" s="14">
        <f>IF(ISNA(VLOOKUP(E22,Umsetzung!G:H,2,0)=TRUE),1,VLOOKUP(E22,Umsetzung!G:H,2,0))</f>
        <v>1</v>
      </c>
      <c r="G22" s="21">
        <f>IF(ISNA(VLOOKUP(CONCATENATE(C22,"_",D22),'Download meinH4all'!A:C,3,0)=TRUE),0,VLOOKUP(CONCATENATE(C22,"_",D22),'Download meinH4all'!A:C,3,0))</f>
        <v>0</v>
      </c>
      <c r="H22" s="14">
        <f t="shared" si="8"/>
        <v>0</v>
      </c>
      <c r="I22" s="14" t="str">
        <f>VLOOKUP(LEFT(A22,3),Umsetzung!C:E,3,0)</f>
        <v>mJB</v>
      </c>
      <c r="J22" s="14" t="str">
        <f>IF(ISNA(VLOOKUP(CONCATENATE(C22,"_",I22),'Download meinH4all'!A:B,2,0)=TRUE),"",VLOOKUP(CONCATENATE(C22,"_",I22),'Download meinH4all'!A:B,2,0))</f>
        <v/>
      </c>
      <c r="K22" s="14">
        <f>IF(ISNA(VLOOKUP(J22,Umsetzung!G:H,2,0)=TRUE),1,VLOOKUP(J22,Umsetzung!G:H,2,0))</f>
        <v>1</v>
      </c>
      <c r="L22" s="21">
        <f>IF(ISNA(VLOOKUP(CONCATENATE(C22,"_",I22),'Download meinH4all'!A:C,3,0)=TRUE),0,VLOOKUP(CONCATENATE(C22,"_",I22),'Download meinH4all'!A:C,3,0))</f>
        <v>0</v>
      </c>
      <c r="M22" s="14">
        <f t="shared" si="1"/>
        <v>0</v>
      </c>
      <c r="N22" s="14">
        <f t="shared" si="2"/>
        <v>0</v>
      </c>
      <c r="O22" s="14">
        <f t="shared" si="3"/>
        <v>21</v>
      </c>
    </row>
    <row r="23" spans="1:25" x14ac:dyDescent="0.3">
      <c r="A23" s="15" t="s">
        <v>197</v>
      </c>
      <c r="B23" s="15">
        <v>23122</v>
      </c>
      <c r="C23" s="15" t="s">
        <v>29</v>
      </c>
      <c r="D23" s="15" t="str">
        <f>VLOOKUP(LEFT(A23,3),Umsetzung!C:E,2,0)</f>
        <v>mJB</v>
      </c>
      <c r="E23" s="15" t="str">
        <f>IF(ISNA(VLOOKUP(CONCATENATE(C23,"_",D23),'Download meinH4all'!A:B,2,0)=TRUE),"",VLOOKUP(CONCATENATE(C23,"_",D23),'Download meinH4all'!A:B,2,0))</f>
        <v>mJB-BWOL-P</v>
      </c>
      <c r="F23" s="15">
        <f>IF(ISNA(VLOOKUP(E23,Umsetzung!G:H,2,0)=TRUE),1,VLOOKUP(E23,Umsetzung!G:H,2,0))</f>
        <v>8</v>
      </c>
      <c r="G23" s="22" t="str">
        <f>IF(ISNA(VLOOKUP(CONCATENATE(C23,"_",D23),'Download meinH4all'!A:C,3,0)=TRUE),0,VLOOKUP(CONCATENATE(C23,"_",D23),'Download meinH4all'!A:C,3,0))</f>
        <v>1</v>
      </c>
      <c r="H23" s="15">
        <f t="shared" si="8"/>
        <v>159</v>
      </c>
      <c r="I23" s="15" t="str">
        <f>VLOOKUP(LEFT(A23,3),Umsetzung!C:E,3,0)</f>
        <v>mJC</v>
      </c>
      <c r="J23" s="15" t="str">
        <f>IF(ISNA(VLOOKUP(CONCATENATE(C23,"_",I23),'Download meinH4all'!A:B,2,0)=TRUE),"",VLOOKUP(CONCATENATE(C23,"_",I23),'Download meinH4all'!A:B,2,0))</f>
        <v>mJC-BL</v>
      </c>
      <c r="K23" s="15">
        <f>IF(ISNA(VLOOKUP(J23,Umsetzung!G:H,2,0)=TRUE),1,VLOOKUP(J23,Umsetzung!G:H,2,0))</f>
        <v>7</v>
      </c>
      <c r="L23" s="22" t="str">
        <f>IF(ISNA(VLOOKUP(CONCATENATE(C23,"_",I23),'Download meinH4all'!A:C,3,0)=TRUE),0,VLOOKUP(CONCATENATE(C23,"_",I23),'Download meinH4all'!A:C,3,0))</f>
        <v>8</v>
      </c>
      <c r="M23" s="15">
        <f t="shared" si="1"/>
        <v>132</v>
      </c>
      <c r="N23" s="15">
        <f t="shared" si="2"/>
        <v>291</v>
      </c>
      <c r="O23" s="15">
        <f t="shared" ref="O23:O38" si="9">RANK(N23,$N$23:$N$38)</f>
        <v>1</v>
      </c>
    </row>
    <row r="24" spans="1:25" x14ac:dyDescent="0.3">
      <c r="A24" s="15" t="s">
        <v>197</v>
      </c>
      <c r="B24" s="15">
        <v>21093</v>
      </c>
      <c r="C24" s="15" t="s">
        <v>72</v>
      </c>
      <c r="D24" s="15" t="str">
        <f>VLOOKUP(LEFT(A24,3),Umsetzung!C:E,2,0)</f>
        <v>mJB</v>
      </c>
      <c r="E24" s="15" t="str">
        <f>IF(ISNA(VLOOKUP(CONCATENATE(C24,"_",D24),'Download meinH4all'!A:B,2,0)=TRUE),"",VLOOKUP(CONCATENATE(C24,"_",D24),'Download meinH4all'!A:B,2,0))</f>
        <v>mJB-BL</v>
      </c>
      <c r="F24" s="15">
        <f>IF(ISNA(VLOOKUP(E24,Umsetzung!G:H,2,0)=TRUE),1,VLOOKUP(E24,Umsetzung!G:H,2,0))</f>
        <v>7</v>
      </c>
      <c r="G24" s="22" t="str">
        <f>IF(ISNA(VLOOKUP(CONCATENATE(C24,"_",D24),'Download meinH4all'!A:C,3,0)=TRUE),0,VLOOKUP(CONCATENATE(C24,"_",D24),'Download meinH4all'!A:C,3,0))</f>
        <v>4</v>
      </c>
      <c r="H24" s="15">
        <f t="shared" si="8"/>
        <v>136</v>
      </c>
      <c r="I24" s="15" t="str">
        <f>VLOOKUP(LEFT(A24,3),Umsetzung!C:E,3,0)</f>
        <v>mJC</v>
      </c>
      <c r="J24" s="15" t="str">
        <f>IF(ISNA(VLOOKUP(CONCATENATE(C24,"_",I24),'Download meinH4all'!A:B,2,0)=TRUE),"",VLOOKUP(CONCATENATE(C24,"_",I24),'Download meinH4all'!A:B,2,0))</f>
        <v>mJC-BL</v>
      </c>
      <c r="K24" s="15">
        <f>IF(ISNA(VLOOKUP(J24,Umsetzung!G:H,2,0)=TRUE),1,VLOOKUP(J24,Umsetzung!G:H,2,0))</f>
        <v>7</v>
      </c>
      <c r="L24" s="22" t="str">
        <f>IF(ISNA(VLOOKUP(CONCATENATE(C24,"_",I24),'Download meinH4all'!A:C,3,0)=TRUE),0,VLOOKUP(CONCATENATE(C24,"_",I24),'Download meinH4all'!A:C,3,0))</f>
        <v>5</v>
      </c>
      <c r="M24" s="15">
        <f t="shared" si="1"/>
        <v>135</v>
      </c>
      <c r="N24" s="15">
        <f t="shared" si="2"/>
        <v>271</v>
      </c>
      <c r="O24" s="15">
        <f t="shared" si="9"/>
        <v>2</v>
      </c>
      <c r="Q24" t="s">
        <v>1341</v>
      </c>
      <c r="R24" s="26" t="s">
        <v>29</v>
      </c>
      <c r="S24" s="9">
        <f>VLOOKUP(R24,$C$23:$O$38,13,0)</f>
        <v>1</v>
      </c>
      <c r="T24" t="s">
        <v>77</v>
      </c>
      <c r="U24" s="9">
        <f>VLOOKUP(T24,$C$23:$O$38,13,0)</f>
        <v>6</v>
      </c>
      <c r="V24" t="s">
        <v>76</v>
      </c>
      <c r="W24" s="9">
        <f>VLOOKUP(V24,$C$23:$O$38,13,0)</f>
        <v>9</v>
      </c>
      <c r="X24" t="s">
        <v>182</v>
      </c>
      <c r="Y24" s="9">
        <f>VLOOKUP(X24,$C$23:$O$38,13,0)</f>
        <v>16</v>
      </c>
    </row>
    <row r="25" spans="1:25" x14ac:dyDescent="0.3">
      <c r="A25" s="15" t="s">
        <v>197</v>
      </c>
      <c r="B25" s="15">
        <v>21102</v>
      </c>
      <c r="C25" s="15" t="s">
        <v>75</v>
      </c>
      <c r="D25" s="15" t="str">
        <f>VLOOKUP(LEFT(A25,3),Umsetzung!C:E,2,0)</f>
        <v>mJB</v>
      </c>
      <c r="E25" s="15" t="str">
        <f>IF(ISNA(VLOOKUP(CONCATENATE(C25,"_",D25),'Download meinH4all'!A:B,2,0)=TRUE),"",VLOOKUP(CONCATENATE(C25,"_",D25),'Download meinH4all'!A:B,2,0))</f>
        <v>mJB-BL</v>
      </c>
      <c r="F25" s="15">
        <f>IF(ISNA(VLOOKUP(E25,Umsetzung!G:H,2,0)=TRUE),1,VLOOKUP(E25,Umsetzung!G:H,2,0))</f>
        <v>7</v>
      </c>
      <c r="G25" s="22" t="str">
        <f>IF(ISNA(VLOOKUP(CONCATENATE(C25,"_",D25),'Download meinH4all'!A:C,3,0)=TRUE),0,VLOOKUP(CONCATENATE(C25,"_",D25),'Download meinH4all'!A:C,3,0))</f>
        <v>2</v>
      </c>
      <c r="H25" s="15">
        <f t="shared" si="8"/>
        <v>138</v>
      </c>
      <c r="I25" s="15" t="str">
        <f>VLOOKUP(LEFT(A25,3),Umsetzung!C:E,3,0)</f>
        <v>mJC</v>
      </c>
      <c r="J25" s="15" t="str">
        <f>IF(ISNA(VLOOKUP(CONCATENATE(C25,"_",I25),'Download meinH4all'!A:B,2,0)=TRUE),"",VLOOKUP(CONCATENATE(C25,"_",I25),'Download meinH4all'!A:B,2,0))</f>
        <v>mJC-LL-AES</v>
      </c>
      <c r="K25" s="15">
        <f>IF(ISNA(VLOOKUP(J25,Umsetzung!G:H,2,0)=TRUE),1,VLOOKUP(J25,Umsetzung!G:H,2,0))</f>
        <v>6</v>
      </c>
      <c r="L25" s="22" t="str">
        <f>IF(ISNA(VLOOKUP(CONCATENATE(C25,"_",I25),'Download meinH4all'!A:C,3,0)=TRUE),0,VLOOKUP(CONCATENATE(C25,"_",I25),'Download meinH4all'!A:C,3,0))</f>
        <v>1</v>
      </c>
      <c r="M25" s="15">
        <f t="shared" si="1"/>
        <v>119</v>
      </c>
      <c r="N25" s="15">
        <f t="shared" si="2"/>
        <v>257</v>
      </c>
      <c r="O25" s="15">
        <f t="shared" si="9"/>
        <v>3</v>
      </c>
      <c r="Q25" t="s">
        <v>1343</v>
      </c>
      <c r="R25" t="s">
        <v>72</v>
      </c>
      <c r="S25" s="9">
        <f t="shared" ref="S25:S27" si="10">VLOOKUP(R25,$C$23:$O$38,13,0)</f>
        <v>2</v>
      </c>
      <c r="T25" t="s">
        <v>57</v>
      </c>
      <c r="U25" s="9">
        <f t="shared" ref="U25:U27" si="11">VLOOKUP(T25,$C$23:$O$38,13,0)</f>
        <v>6</v>
      </c>
      <c r="V25" s="26" t="s">
        <v>63</v>
      </c>
      <c r="W25" s="9">
        <f t="shared" ref="W25:W27" si="12">VLOOKUP(V25,$C$23:$O$38,13,0)</f>
        <v>9</v>
      </c>
      <c r="X25" t="s">
        <v>145</v>
      </c>
      <c r="Y25" s="9">
        <f t="shared" ref="Y25" si="13">VLOOKUP(X25,$C$23:$O$38,13,0)</f>
        <v>15</v>
      </c>
    </row>
    <row r="26" spans="1:25" x14ac:dyDescent="0.3">
      <c r="A26" s="15" t="s">
        <v>197</v>
      </c>
      <c r="B26" s="15">
        <v>25201</v>
      </c>
      <c r="C26" s="15" t="s">
        <v>53</v>
      </c>
      <c r="D26" s="15" t="str">
        <f>VLOOKUP(LEFT(A26,3),Umsetzung!C:E,2,0)</f>
        <v>mJB</v>
      </c>
      <c r="E26" s="15" t="str">
        <f>IF(ISNA(VLOOKUP(CONCATENATE(C26,"_",D26),'Download meinH4all'!A:B,2,0)=TRUE),"",VLOOKUP(CONCATENATE(C26,"_",D26),'Download meinH4all'!A:B,2,0))</f>
        <v>mJB-BL</v>
      </c>
      <c r="F26" s="15">
        <f>IF(ISNA(VLOOKUP(E26,Umsetzung!G:H,2,0)=TRUE),1,VLOOKUP(E26,Umsetzung!G:H,2,0))</f>
        <v>7</v>
      </c>
      <c r="G26" s="22" t="str">
        <f>IF(ISNA(VLOOKUP(CONCATENATE(C26,"_",D26),'Download meinH4all'!A:C,3,0)=TRUE),0,VLOOKUP(CONCATENATE(C26,"_",D26),'Download meinH4all'!A:C,3,0))</f>
        <v>1</v>
      </c>
      <c r="H26" s="15">
        <f t="shared" si="8"/>
        <v>139</v>
      </c>
      <c r="I26" s="15" t="str">
        <f>VLOOKUP(LEFT(A26,3),Umsetzung!C:E,3,0)</f>
        <v>mJC</v>
      </c>
      <c r="J26" s="15" t="str">
        <f>IF(ISNA(VLOOKUP(CONCATENATE(C26,"_",I26),'Download meinH4all'!A:B,2,0)=TRUE),"",VLOOKUP(CONCATENATE(C26,"_",I26),'Download meinH4all'!A:B,2,0))</f>
        <v>mJC-LL-AES</v>
      </c>
      <c r="K26" s="15">
        <f>IF(ISNA(VLOOKUP(J26,Umsetzung!G:H,2,0)=TRUE),1,VLOOKUP(J26,Umsetzung!G:H,2,0))</f>
        <v>6</v>
      </c>
      <c r="L26" s="22" t="str">
        <f>IF(ISNA(VLOOKUP(CONCATENATE(C26,"_",I26),'Download meinH4all'!A:C,3,0)=TRUE),0,VLOOKUP(CONCATENATE(C26,"_",I26),'Download meinH4all'!A:C,3,0))</f>
        <v>4</v>
      </c>
      <c r="M26" s="15">
        <f t="shared" si="1"/>
        <v>116</v>
      </c>
      <c r="N26" s="15">
        <f t="shared" si="2"/>
        <v>255</v>
      </c>
      <c r="O26" s="15">
        <f t="shared" si="9"/>
        <v>4</v>
      </c>
      <c r="Q26" t="s">
        <v>1342</v>
      </c>
      <c r="R26" t="s">
        <v>75</v>
      </c>
      <c r="S26" s="9">
        <f t="shared" si="10"/>
        <v>3</v>
      </c>
      <c r="T26" t="s">
        <v>50</v>
      </c>
      <c r="U26" s="9">
        <f t="shared" si="11"/>
        <v>6</v>
      </c>
      <c r="V26" t="s">
        <v>36</v>
      </c>
      <c r="W26" s="9">
        <f t="shared" si="12"/>
        <v>12</v>
      </c>
      <c r="X26" s="26" t="s">
        <v>54</v>
      </c>
      <c r="Y26" s="9">
        <f t="shared" ref="Y26" si="14">VLOOKUP(X26,$C$23:$O$38,13,0)</f>
        <v>14</v>
      </c>
    </row>
    <row r="27" spans="1:25" x14ac:dyDescent="0.3">
      <c r="A27" s="15" t="s">
        <v>197</v>
      </c>
      <c r="B27" s="15">
        <v>24295</v>
      </c>
      <c r="C27" s="15" t="s">
        <v>96</v>
      </c>
      <c r="D27" s="15" t="str">
        <f>VLOOKUP(LEFT(A27,3),Umsetzung!C:E,2,0)</f>
        <v>mJB</v>
      </c>
      <c r="E27" s="15" t="str">
        <f>IF(ISNA(VLOOKUP(CONCATENATE(C27,"_",D27),'Download meinH4all'!A:B,2,0)=TRUE),"",VLOOKUP(CONCATENATE(C27,"_",D27),'Download meinH4all'!A:B,2,0))</f>
        <v>mJB-LL-RNT</v>
      </c>
      <c r="F27" s="15">
        <f>IF(ISNA(VLOOKUP(E27,Umsetzung!G:H,2,0)=TRUE),1,VLOOKUP(E27,Umsetzung!G:H,2,0))</f>
        <v>6</v>
      </c>
      <c r="G27" s="22">
        <f>IF(ISNA(VLOOKUP(CONCATENATE(C27,"_",D27),'Download meinH4all'!A:C,3,0)=TRUE),0,VLOOKUP(CONCATENATE(C27,"_",D27),'Download meinH4all'!A:C,3,0))</f>
        <v>2</v>
      </c>
      <c r="H27" s="15">
        <f t="shared" si="8"/>
        <v>118</v>
      </c>
      <c r="I27" s="15" t="str">
        <f>VLOOKUP(LEFT(A27,3),Umsetzung!C:E,3,0)</f>
        <v>mJC</v>
      </c>
      <c r="J27" s="15" t="str">
        <f>IF(ISNA(VLOOKUP(CONCATENATE(C27,"_",I27),'Download meinH4all'!A:B,2,0)=TRUE),"",VLOOKUP(CONCATENATE(C27,"_",I27),'Download meinH4all'!A:B,2,0))</f>
        <v>mJC-BL</v>
      </c>
      <c r="K27" s="15">
        <f>IF(ISNA(VLOOKUP(J27,Umsetzung!G:H,2,0)=TRUE),1,VLOOKUP(J27,Umsetzung!G:H,2,0))</f>
        <v>7</v>
      </c>
      <c r="L27" s="22" t="str">
        <f>IF(ISNA(VLOOKUP(CONCATENATE(C27,"_",I27),'Download meinH4all'!A:C,3,0)=TRUE),0,VLOOKUP(CONCATENATE(C27,"_",I27),'Download meinH4all'!A:C,3,0))</f>
        <v>4</v>
      </c>
      <c r="M27" s="15">
        <f t="shared" si="1"/>
        <v>136</v>
      </c>
      <c r="N27" s="15">
        <f t="shared" si="2"/>
        <v>254</v>
      </c>
      <c r="O27" s="15">
        <f t="shared" si="9"/>
        <v>5</v>
      </c>
      <c r="Q27" t="s">
        <v>1345</v>
      </c>
      <c r="R27" s="26" t="s">
        <v>53</v>
      </c>
      <c r="S27" s="9">
        <f t="shared" si="10"/>
        <v>4</v>
      </c>
      <c r="T27" t="s">
        <v>96</v>
      </c>
      <c r="U27" s="9">
        <f t="shared" si="11"/>
        <v>5</v>
      </c>
      <c r="V27" t="s">
        <v>33</v>
      </c>
      <c r="W27" s="9">
        <f t="shared" si="12"/>
        <v>11</v>
      </c>
      <c r="X27" t="s">
        <v>173</v>
      </c>
      <c r="Y27" s="9">
        <f t="shared" ref="Y27" si="15">VLOOKUP(X27,$C$23:$O$38,13,0)</f>
        <v>13</v>
      </c>
    </row>
    <row r="28" spans="1:25" x14ac:dyDescent="0.3">
      <c r="A28" s="15" t="s">
        <v>197</v>
      </c>
      <c r="B28" s="15">
        <v>24083</v>
      </c>
      <c r="C28" s="15" t="s">
        <v>50</v>
      </c>
      <c r="D28" s="15" t="str">
        <f>VLOOKUP(LEFT(A28,3),Umsetzung!C:E,2,0)</f>
        <v>mJB</v>
      </c>
      <c r="E28" s="15" t="str">
        <f>IF(ISNA(VLOOKUP(CONCATENATE(C28,"_",D28),'Download meinH4all'!A:B,2,0)=TRUE),"",VLOOKUP(CONCATENATE(C28,"_",D28),'Download meinH4all'!A:B,2,0))</f>
        <v>mJB-BL</v>
      </c>
      <c r="F28" s="15">
        <f>IF(ISNA(VLOOKUP(E28,Umsetzung!G:H,2,0)=TRUE),1,VLOOKUP(E28,Umsetzung!G:H,2,0))</f>
        <v>7</v>
      </c>
      <c r="G28" s="22">
        <f>IF(ISNA(VLOOKUP(CONCATENATE(C28,"_",D28),'Download meinH4all'!A:C,3,0)=TRUE),0,VLOOKUP(CONCATENATE(C28,"_",D28),'Download meinH4all'!A:C,3,0))</f>
        <v>7</v>
      </c>
      <c r="H28" s="15">
        <f t="shared" si="8"/>
        <v>133</v>
      </c>
      <c r="I28" s="15" t="str">
        <f>VLOOKUP(LEFT(A28,3),Umsetzung!C:E,3,0)</f>
        <v>mJC</v>
      </c>
      <c r="J28" s="15" t="str">
        <f>IF(ISNA(VLOOKUP(CONCATENATE(C28,"_",I28),'Download meinH4all'!A:B,2,0)=TRUE),"",VLOOKUP(CONCATENATE(C28,"_",I28),'Download meinH4all'!A:B,2,0))</f>
        <v>mJC-LL-RNT</v>
      </c>
      <c r="K28" s="15">
        <f>IF(ISNA(VLOOKUP(J28,Umsetzung!G:H,2,0)=TRUE),1,VLOOKUP(J28,Umsetzung!G:H,2,0))</f>
        <v>6</v>
      </c>
      <c r="L28" s="22" t="str">
        <f>IF(ISNA(VLOOKUP(CONCATENATE(C28,"_",I28),'Download meinH4all'!A:C,3,0)=TRUE),0,VLOOKUP(CONCATENATE(C28,"_",I28),'Download meinH4all'!A:C,3,0))</f>
        <v>1</v>
      </c>
      <c r="M28" s="15">
        <f t="shared" si="1"/>
        <v>119</v>
      </c>
      <c r="N28" s="15">
        <f t="shared" si="2"/>
        <v>252</v>
      </c>
      <c r="O28" s="15">
        <f t="shared" si="9"/>
        <v>6</v>
      </c>
    </row>
    <row r="29" spans="1:25" x14ac:dyDescent="0.3">
      <c r="A29" s="15" t="s">
        <v>197</v>
      </c>
      <c r="B29" s="15">
        <v>23277</v>
      </c>
      <c r="C29" s="15" t="s">
        <v>57</v>
      </c>
      <c r="D29" s="15" t="str">
        <f>VLOOKUP(LEFT(A29,3),Umsetzung!C:E,2,0)</f>
        <v>mJB</v>
      </c>
      <c r="E29" s="15" t="str">
        <f>IF(ISNA(VLOOKUP(CONCATENATE(C29,"_",D29),'Download meinH4all'!A:B,2,0)=TRUE),"",VLOOKUP(CONCATENATE(C29,"_",D29),'Download meinH4all'!A:B,2,0))</f>
        <v>mJB-LL-AES</v>
      </c>
      <c r="F29" s="15">
        <f>IF(ISNA(VLOOKUP(E29,Umsetzung!G:H,2,0)=TRUE),1,VLOOKUP(E29,Umsetzung!G:H,2,0))</f>
        <v>6</v>
      </c>
      <c r="G29" s="22" t="str">
        <f>IF(ISNA(VLOOKUP(CONCATENATE(C29,"_",D29),'Download meinH4all'!A:C,3,0)=TRUE),0,VLOOKUP(CONCATENATE(C29,"_",D29),'Download meinH4all'!A:C,3,0))</f>
        <v>2</v>
      </c>
      <c r="H29" s="15">
        <f t="shared" si="8"/>
        <v>118</v>
      </c>
      <c r="I29" s="15" t="str">
        <f>VLOOKUP(LEFT(A29,3),Umsetzung!C:E,3,0)</f>
        <v>mJC</v>
      </c>
      <c r="J29" s="15" t="str">
        <f>IF(ISNA(VLOOKUP(CONCATENATE(C29,"_",I29),'Download meinH4all'!A:B,2,0)=TRUE),"",VLOOKUP(CONCATENATE(C29,"_",I29),'Download meinH4all'!A:B,2,0))</f>
        <v>mJC-BL</v>
      </c>
      <c r="K29" s="15">
        <f>IF(ISNA(VLOOKUP(J29,Umsetzung!G:H,2,0)=TRUE),1,VLOOKUP(J29,Umsetzung!G:H,2,0))</f>
        <v>7</v>
      </c>
      <c r="L29" s="22" t="str">
        <f>IF(ISNA(VLOOKUP(CONCATENATE(C29,"_",I29),'Download meinH4all'!A:C,3,0)=TRUE),0,VLOOKUP(CONCATENATE(C29,"_",I29),'Download meinH4all'!A:C,3,0))</f>
        <v>6</v>
      </c>
      <c r="M29" s="15">
        <f t="shared" si="1"/>
        <v>134</v>
      </c>
      <c r="N29" s="15">
        <f t="shared" si="2"/>
        <v>252</v>
      </c>
      <c r="O29" s="15">
        <f t="shared" si="9"/>
        <v>6</v>
      </c>
    </row>
    <row r="30" spans="1:25" x14ac:dyDescent="0.3">
      <c r="A30" s="15" t="s">
        <v>197</v>
      </c>
      <c r="B30" s="15">
        <v>25146</v>
      </c>
      <c r="C30" s="15" t="s">
        <v>77</v>
      </c>
      <c r="D30" s="15" t="str">
        <f>VLOOKUP(LEFT(A30,3),Umsetzung!C:E,2,0)</f>
        <v>mJB</v>
      </c>
      <c r="E30" s="15" t="str">
        <f>IF(ISNA(VLOOKUP(CONCATENATE(C30,"_",D30),'Download meinH4all'!A:B,2,0)=TRUE),"",VLOOKUP(CONCATENATE(C30,"_",D30),'Download meinH4all'!A:B,2,0))</f>
        <v>mJB-BL</v>
      </c>
      <c r="F30" s="15">
        <f>IF(ISNA(VLOOKUP(E30,Umsetzung!G:H,2,0)=TRUE),1,VLOOKUP(E30,Umsetzung!G:H,2,0))</f>
        <v>7</v>
      </c>
      <c r="G30" s="22" t="str">
        <f>IF(ISNA(VLOOKUP(CONCATENATE(C30,"_",D30),'Download meinH4all'!A:C,3,0)=TRUE),0,VLOOKUP(CONCATENATE(C30,"_",D30),'Download meinH4all'!A:C,3,0))</f>
        <v>6</v>
      </c>
      <c r="H30" s="15">
        <f t="shared" si="8"/>
        <v>134</v>
      </c>
      <c r="I30" s="15" t="str">
        <f>VLOOKUP(LEFT(A30,3),Umsetzung!C:E,3,0)</f>
        <v>mJC</v>
      </c>
      <c r="J30" s="15" t="str">
        <f>IF(ISNA(VLOOKUP(CONCATENATE(C30,"_",I30),'Download meinH4all'!A:B,2,0)=TRUE),"",VLOOKUP(CONCATENATE(C30,"_",I30),'Download meinH4all'!A:B,2,0))</f>
        <v>mJC-LL-AES</v>
      </c>
      <c r="K30" s="15">
        <f>IF(ISNA(VLOOKUP(J30,Umsetzung!G:H,2,0)=TRUE),1,VLOOKUP(J30,Umsetzung!G:H,2,0))</f>
        <v>6</v>
      </c>
      <c r="L30" s="22" t="str">
        <f>IF(ISNA(VLOOKUP(CONCATENATE(C30,"_",I30),'Download meinH4all'!A:C,3,0)=TRUE),0,VLOOKUP(CONCATENATE(C30,"_",I30),'Download meinH4all'!A:C,3,0))</f>
        <v>2</v>
      </c>
      <c r="M30" s="15">
        <f t="shared" si="1"/>
        <v>118</v>
      </c>
      <c r="N30" s="15">
        <f t="shared" si="2"/>
        <v>252</v>
      </c>
      <c r="O30" s="15">
        <f t="shared" si="9"/>
        <v>6</v>
      </c>
    </row>
    <row r="31" spans="1:25" x14ac:dyDescent="0.3">
      <c r="A31" s="15" t="s">
        <v>197</v>
      </c>
      <c r="B31" s="15">
        <v>22337</v>
      </c>
      <c r="C31" s="15" t="s">
        <v>63</v>
      </c>
      <c r="D31" s="15" t="str">
        <f>VLOOKUP(LEFT(A31,3),Umsetzung!C:E,2,0)</f>
        <v>mJB</v>
      </c>
      <c r="E31" s="15" t="str">
        <f>IF(ISNA(VLOOKUP(CONCATENATE(C31,"_",D31),'Download meinH4all'!A:B,2,0)=TRUE),"",VLOOKUP(CONCATENATE(C31,"_",D31),'Download meinH4all'!A:B,2,0))</f>
        <v>mJB-BL</v>
      </c>
      <c r="F31" s="15">
        <f>IF(ISNA(VLOOKUP(E31,Umsetzung!G:H,2,0)=TRUE),1,VLOOKUP(E31,Umsetzung!G:H,2,0))</f>
        <v>7</v>
      </c>
      <c r="G31" s="22" t="str">
        <f>IF(ISNA(VLOOKUP(CONCATENATE(C31,"_",D31),'Download meinH4all'!A:C,3,0)=TRUE),0,VLOOKUP(CONCATENATE(C31,"_",D31),'Download meinH4all'!A:C,3,0))</f>
        <v>3</v>
      </c>
      <c r="H31" s="15">
        <f t="shared" si="8"/>
        <v>137</v>
      </c>
      <c r="I31" s="15" t="str">
        <f>VLOOKUP(LEFT(A31,3),Umsetzung!C:E,3,0)</f>
        <v>mJC</v>
      </c>
      <c r="J31" s="15" t="str">
        <f>IF(ISNA(VLOOKUP(CONCATENATE(C31,"_",I31),'Download meinH4all'!A:B,2,0)=TRUE),"",VLOOKUP(CONCATENATE(C31,"_",I31),'Download meinH4all'!A:B,2,0))</f>
        <v>mJC-LL-RNT</v>
      </c>
      <c r="K31" s="15">
        <f>IF(ISNA(VLOOKUP(J31,Umsetzung!G:H,2,0)=TRUE),1,VLOOKUP(J31,Umsetzung!G:H,2,0))</f>
        <v>6</v>
      </c>
      <c r="L31" s="22">
        <f>IF(ISNA(VLOOKUP(CONCATENATE(C31,"_",I31),'Download meinH4all'!A:C,3,0)=TRUE),0,VLOOKUP(CONCATENATE(C31,"_",I31),'Download meinH4all'!A:C,3,0))</f>
        <v>8</v>
      </c>
      <c r="M31" s="15">
        <f t="shared" si="1"/>
        <v>112</v>
      </c>
      <c r="N31" s="15">
        <f t="shared" si="2"/>
        <v>249</v>
      </c>
      <c r="O31" s="15">
        <f t="shared" si="9"/>
        <v>9</v>
      </c>
    </row>
    <row r="32" spans="1:25" x14ac:dyDescent="0.3">
      <c r="A32" s="15" t="s">
        <v>197</v>
      </c>
      <c r="B32" s="15">
        <v>24240</v>
      </c>
      <c r="C32" s="15" t="s">
        <v>76</v>
      </c>
      <c r="D32" s="15" t="str">
        <f>VLOOKUP(LEFT(A32,3),Umsetzung!C:E,2,0)</f>
        <v>mJB</v>
      </c>
      <c r="E32" s="15" t="str">
        <f>IF(ISNA(VLOOKUP(CONCATENATE(C32,"_",D32),'Download meinH4all'!A:B,2,0)=TRUE),"",VLOOKUP(CONCATENATE(C32,"_",D32),'Download meinH4all'!A:B,2,0))</f>
        <v>mJB-BL</v>
      </c>
      <c r="F32" s="15">
        <f>IF(ISNA(VLOOKUP(E32,Umsetzung!G:H,2,0)=TRUE),1,VLOOKUP(E32,Umsetzung!G:H,2,0))</f>
        <v>7</v>
      </c>
      <c r="G32" s="22" t="str">
        <f>IF(ISNA(VLOOKUP(CONCATENATE(C32,"_",D32),'Download meinH4all'!A:C,3,0)=TRUE),0,VLOOKUP(CONCATENATE(C32,"_",D32),'Download meinH4all'!A:C,3,0))</f>
        <v>5</v>
      </c>
      <c r="H32" s="15">
        <f t="shared" si="8"/>
        <v>135</v>
      </c>
      <c r="I32" s="15" t="str">
        <f>VLOOKUP(LEFT(A32,3),Umsetzung!C:E,3,0)</f>
        <v>mJC</v>
      </c>
      <c r="J32" s="15" t="str">
        <f>IF(ISNA(VLOOKUP(CONCATENATE(C32,"_",I32),'Download meinH4all'!A:B,2,0)=TRUE),"",VLOOKUP(CONCATENATE(C32,"_",I32),'Download meinH4all'!A:B,2,0))</f>
        <v>mJC-LL-RNT</v>
      </c>
      <c r="K32" s="15">
        <f>IF(ISNA(VLOOKUP(J32,Umsetzung!G:H,2,0)=TRUE),1,VLOOKUP(J32,Umsetzung!G:H,2,0))</f>
        <v>6</v>
      </c>
      <c r="L32" s="22">
        <f>IF(ISNA(VLOOKUP(CONCATENATE(C32,"_",I32),'Download meinH4all'!A:C,3,0)=TRUE),0,VLOOKUP(CONCATENATE(C32,"_",I32),'Download meinH4all'!A:C,3,0))</f>
        <v>6</v>
      </c>
      <c r="M32" s="15">
        <f t="shared" si="1"/>
        <v>114</v>
      </c>
      <c r="N32" s="15">
        <f t="shared" si="2"/>
        <v>249</v>
      </c>
      <c r="O32" s="15">
        <f t="shared" si="9"/>
        <v>9</v>
      </c>
    </row>
    <row r="33" spans="1:27" x14ac:dyDescent="0.3">
      <c r="A33" s="15" t="s">
        <v>197</v>
      </c>
      <c r="B33" s="15">
        <v>22045</v>
      </c>
      <c r="C33" s="15" t="s">
        <v>33</v>
      </c>
      <c r="D33" s="15" t="str">
        <f>VLOOKUP(LEFT(A33,3),Umsetzung!C:E,2,0)</f>
        <v>mJB</v>
      </c>
      <c r="E33" s="15" t="str">
        <f>IF(ISNA(VLOOKUP(CONCATENATE(C33,"_",D33),'Download meinH4all'!A:B,2,0)=TRUE),"",VLOOKUP(CONCATENATE(C33,"_",D33),'Download meinH4all'!A:B,2,0))</f>
        <v>mJB-BL</v>
      </c>
      <c r="F33" s="15">
        <f>IF(ISNA(VLOOKUP(E33,Umsetzung!G:H,2,0)=TRUE),1,VLOOKUP(E33,Umsetzung!G:H,2,0))</f>
        <v>7</v>
      </c>
      <c r="G33" s="22">
        <f>IF(ISNA(VLOOKUP(CONCATENATE(C33,"_",D33),'Download meinH4all'!A:C,3,0)=TRUE),0,VLOOKUP(CONCATENATE(C33,"_",D33),'Download meinH4all'!A:C,3,0))</f>
        <v>11</v>
      </c>
      <c r="H33" s="15">
        <f t="shared" si="8"/>
        <v>129</v>
      </c>
      <c r="I33" s="15" t="str">
        <f>VLOOKUP(LEFT(A33,3),Umsetzung!C:E,3,0)</f>
        <v>mJC</v>
      </c>
      <c r="J33" s="15" t="str">
        <f>IF(ISNA(VLOOKUP(CONCATENATE(C33,"_",I33),'Download meinH4all'!A:B,2,0)=TRUE),"",VLOOKUP(CONCATENATE(C33,"_",I33),'Download meinH4all'!A:B,2,0))</f>
        <v>mJC-LL-RNT</v>
      </c>
      <c r="K33" s="15">
        <f>IF(ISNA(VLOOKUP(J33,Umsetzung!G:H,2,0)=TRUE),1,VLOOKUP(J33,Umsetzung!G:H,2,0))</f>
        <v>6</v>
      </c>
      <c r="L33" s="22">
        <f>IF(ISNA(VLOOKUP(CONCATENATE(C33,"_",I33),'Download meinH4all'!A:C,3,0)=TRUE),0,VLOOKUP(CONCATENATE(C33,"_",I33),'Download meinH4all'!A:C,3,0))</f>
        <v>5</v>
      </c>
      <c r="M33" s="15">
        <f t="shared" si="1"/>
        <v>115</v>
      </c>
      <c r="N33" s="15">
        <f t="shared" si="2"/>
        <v>244</v>
      </c>
      <c r="O33" s="15">
        <f t="shared" si="9"/>
        <v>11</v>
      </c>
    </row>
    <row r="34" spans="1:27" x14ac:dyDescent="0.3">
      <c r="A34" s="15" t="s">
        <v>197</v>
      </c>
      <c r="B34" s="15">
        <v>23288</v>
      </c>
      <c r="C34" s="15" t="s">
        <v>36</v>
      </c>
      <c r="D34" s="15" t="str">
        <f>VLOOKUP(LEFT(A34,3),Umsetzung!C:E,2,0)</f>
        <v>mJB</v>
      </c>
      <c r="E34" s="15" t="str">
        <f>IF(ISNA(VLOOKUP(CONCATENATE(C34,"_",D34),'Download meinH4all'!A:B,2,0)=TRUE),"",VLOOKUP(CONCATENATE(C34,"_",D34),'Download meinH4all'!A:B,2,0))</f>
        <v>mJB-LL-AES</v>
      </c>
      <c r="F34" s="15">
        <f>IF(ISNA(VLOOKUP(E34,Umsetzung!G:H,2,0)=TRUE),1,VLOOKUP(E34,Umsetzung!G:H,2,0))</f>
        <v>6</v>
      </c>
      <c r="G34" s="22" t="str">
        <f>IF(ISNA(VLOOKUP(CONCATENATE(C34,"_",D34),'Download meinH4all'!A:C,3,0)=TRUE),0,VLOOKUP(CONCATENATE(C34,"_",D34),'Download meinH4all'!A:C,3,0))</f>
        <v>10</v>
      </c>
      <c r="H34" s="15">
        <f t="shared" si="8"/>
        <v>110</v>
      </c>
      <c r="I34" s="15" t="str">
        <f>VLOOKUP(LEFT(A34,3),Umsetzung!C:E,3,0)</f>
        <v>mJC</v>
      </c>
      <c r="J34" s="15" t="str">
        <f>IF(ISNA(VLOOKUP(CONCATENATE(C34,"_",I34),'Download meinH4all'!A:B,2,0)=TRUE),"",VLOOKUP(CONCATENATE(C34,"_",I34),'Download meinH4all'!A:B,2,0))</f>
        <v>mJC-BL</v>
      </c>
      <c r="K34" s="15">
        <f>IF(ISNA(VLOOKUP(J34,Umsetzung!G:H,2,0)=TRUE),1,VLOOKUP(J34,Umsetzung!G:H,2,0))</f>
        <v>7</v>
      </c>
      <c r="L34" s="22" t="str">
        <f>IF(ISNA(VLOOKUP(CONCATENATE(C34,"_",I34),'Download meinH4all'!A:C,3,0)=TRUE),0,VLOOKUP(CONCATENATE(C34,"_",I34),'Download meinH4all'!A:C,3,0))</f>
        <v>7</v>
      </c>
      <c r="M34" s="15">
        <f t="shared" ref="M34:M65" si="16">+(K34-IF(L34=0,1,0))*$Q$1-L34</f>
        <v>133</v>
      </c>
      <c r="N34" s="15">
        <f t="shared" ref="N34:N65" si="17">+M34+H34</f>
        <v>243</v>
      </c>
      <c r="O34" s="15">
        <f t="shared" si="9"/>
        <v>12</v>
      </c>
    </row>
    <row r="35" spans="1:27" x14ac:dyDescent="0.3">
      <c r="A35" s="15" t="s">
        <v>197</v>
      </c>
      <c r="B35" s="15">
        <v>25142</v>
      </c>
      <c r="C35" s="15" t="s">
        <v>173</v>
      </c>
      <c r="D35" s="15" t="str">
        <f>VLOOKUP(LEFT(A35,3),Umsetzung!C:E,2,0)</f>
        <v>mJB</v>
      </c>
      <c r="E35" s="15" t="str">
        <f>IF(ISNA(VLOOKUP(CONCATENATE(C35,"_",D35),'Download meinH4all'!A:B,2,0)=TRUE),"",VLOOKUP(CONCATENATE(C35,"_",D35),'Download meinH4all'!A:B,2,0))</f>
        <v>mJB-LL-AES</v>
      </c>
      <c r="F35" s="15">
        <f>IF(ISNA(VLOOKUP(E35,Umsetzung!G:H,2,0)=TRUE),1,VLOOKUP(E35,Umsetzung!G:H,2,0))</f>
        <v>6</v>
      </c>
      <c r="G35" s="22" t="str">
        <f>IF(ISNA(VLOOKUP(CONCATENATE(C35,"_",D35),'Download meinH4all'!A:C,3,0)=TRUE),0,VLOOKUP(CONCATENATE(C35,"_",D35),'Download meinH4all'!A:C,3,0))</f>
        <v>3</v>
      </c>
      <c r="H35" s="15">
        <f t="shared" si="8"/>
        <v>117</v>
      </c>
      <c r="I35" s="15" t="str">
        <f>VLOOKUP(LEFT(A35,3),Umsetzung!C:E,3,0)</f>
        <v>mJC</v>
      </c>
      <c r="J35" s="15" t="str">
        <f>IF(ISNA(VLOOKUP(CONCATENATE(C35,"_",I35),'Download meinH4all'!A:B,2,0)=TRUE),"",VLOOKUP(CONCATENATE(C35,"_",I35),'Download meinH4all'!A:B,2,0))</f>
        <v>mJC-LL-AES</v>
      </c>
      <c r="K35" s="15">
        <f>IF(ISNA(VLOOKUP(J35,Umsetzung!G:H,2,0)=TRUE),1,VLOOKUP(J35,Umsetzung!G:H,2,0))</f>
        <v>6</v>
      </c>
      <c r="L35" s="22" t="str">
        <f>IF(ISNA(VLOOKUP(CONCATENATE(C35,"_",I35),'Download meinH4all'!A:C,3,0)=TRUE),0,VLOOKUP(CONCATENATE(C35,"_",I35),'Download meinH4all'!A:C,3,0))</f>
        <v>3</v>
      </c>
      <c r="M35" s="15">
        <f t="shared" si="16"/>
        <v>117</v>
      </c>
      <c r="N35" s="15">
        <f t="shared" si="17"/>
        <v>234</v>
      </c>
      <c r="O35" s="15">
        <f t="shared" si="9"/>
        <v>13</v>
      </c>
    </row>
    <row r="36" spans="1:27" x14ac:dyDescent="0.3">
      <c r="A36" s="15" t="s">
        <v>197</v>
      </c>
      <c r="B36" s="15">
        <v>22027</v>
      </c>
      <c r="C36" s="15" t="s">
        <v>54</v>
      </c>
      <c r="D36" s="15" t="str">
        <f>VLOOKUP(LEFT(A36,3),Umsetzung!C:E,2,0)</f>
        <v>mJB</v>
      </c>
      <c r="E36" s="15" t="str">
        <f>IF(ISNA(VLOOKUP(CONCATENATE(C36,"_",D36),'Download meinH4all'!A:B,2,0)=TRUE),"",VLOOKUP(CONCATENATE(C36,"_",D36),'Download meinH4all'!A:B,2,0))</f>
        <v>mJB-LL-RNT</v>
      </c>
      <c r="F36" s="15">
        <f>IF(ISNA(VLOOKUP(E36,Umsetzung!G:H,2,0)=TRUE),1,VLOOKUP(E36,Umsetzung!G:H,2,0))</f>
        <v>6</v>
      </c>
      <c r="G36" s="22">
        <f>IF(ISNA(VLOOKUP(CONCATENATE(C36,"_",D36),'Download meinH4all'!A:C,3,0)=TRUE),0,VLOOKUP(CONCATENATE(C36,"_",D36),'Download meinH4all'!A:C,3,0))</f>
        <v>4</v>
      </c>
      <c r="H36" s="15">
        <f t="shared" si="8"/>
        <v>116</v>
      </c>
      <c r="I36" s="15" t="str">
        <f>VLOOKUP(LEFT(A36,3),Umsetzung!C:E,3,0)</f>
        <v>mJC</v>
      </c>
      <c r="J36" s="15" t="str">
        <f>IF(ISNA(VLOOKUP(CONCATENATE(C36,"_",I36),'Download meinH4all'!A:B,2,0)=TRUE),"",VLOOKUP(CONCATENATE(C36,"_",I36),'Download meinH4all'!A:B,2,0))</f>
        <v>mJC-LL-RNT</v>
      </c>
      <c r="K36" s="15">
        <f>IF(ISNA(VLOOKUP(J36,Umsetzung!G:H,2,0)=TRUE),1,VLOOKUP(J36,Umsetzung!G:H,2,0))</f>
        <v>6</v>
      </c>
      <c r="L36" s="22">
        <f>IF(ISNA(VLOOKUP(CONCATENATE(C36,"_",I36),'Download meinH4all'!A:C,3,0)=TRUE),0,VLOOKUP(CONCATENATE(C36,"_",I36),'Download meinH4all'!A:C,3,0))</f>
        <v>5</v>
      </c>
      <c r="M36" s="15">
        <f t="shared" si="16"/>
        <v>115</v>
      </c>
      <c r="N36" s="15">
        <f t="shared" si="17"/>
        <v>231</v>
      </c>
      <c r="O36" s="15">
        <f t="shared" si="9"/>
        <v>14</v>
      </c>
    </row>
    <row r="37" spans="1:27" x14ac:dyDescent="0.3">
      <c r="A37" s="15" t="s">
        <v>197</v>
      </c>
      <c r="B37" s="15">
        <v>24296</v>
      </c>
      <c r="C37" s="15" t="s">
        <v>145</v>
      </c>
      <c r="D37" s="15" t="str">
        <f>VLOOKUP(LEFT(A37,3),Umsetzung!C:E,2,0)</f>
        <v>mJB</v>
      </c>
      <c r="E37" s="15" t="str">
        <f>IF(ISNA(VLOOKUP(CONCATENATE(C37,"_",D37),'Download meinH4all'!A:B,2,0)=TRUE),"",VLOOKUP(CONCATENATE(C37,"_",D37),'Download meinH4all'!A:B,2,0))</f>
        <v>mJB-LL-RNT</v>
      </c>
      <c r="F37" s="15">
        <f>IF(ISNA(VLOOKUP(E37,Umsetzung!G:H,2,0)=TRUE),1,VLOOKUP(E37,Umsetzung!G:H,2,0))</f>
        <v>6</v>
      </c>
      <c r="G37" s="22">
        <f>IF(ISNA(VLOOKUP(CONCATENATE(C37,"_",D37),'Download meinH4all'!A:C,3,0)=TRUE),0,VLOOKUP(CONCATENATE(C37,"_",D37),'Download meinH4all'!A:C,3,0))</f>
        <v>5</v>
      </c>
      <c r="H37" s="15">
        <f t="shared" si="8"/>
        <v>115</v>
      </c>
      <c r="I37" s="15" t="str">
        <f>VLOOKUP(LEFT(A37,3),Umsetzung!C:E,3,0)</f>
        <v>mJC</v>
      </c>
      <c r="J37" s="15" t="s">
        <v>200</v>
      </c>
      <c r="K37" s="15">
        <f>IF(ISNA(VLOOKUP(J37,Umsetzung!G:H,2,0)=TRUE),1,VLOOKUP(J37,Umsetzung!G:H,2,0))</f>
        <v>6</v>
      </c>
      <c r="L37" s="22">
        <v>7</v>
      </c>
      <c r="M37" s="15">
        <f t="shared" si="16"/>
        <v>113</v>
      </c>
      <c r="N37" s="15">
        <f t="shared" si="17"/>
        <v>228</v>
      </c>
      <c r="O37" s="15">
        <f t="shared" si="9"/>
        <v>15</v>
      </c>
    </row>
    <row r="38" spans="1:27" x14ac:dyDescent="0.3">
      <c r="A38" s="15" t="s">
        <v>197</v>
      </c>
      <c r="B38" s="15">
        <v>24404</v>
      </c>
      <c r="C38" s="15" t="s">
        <v>182</v>
      </c>
      <c r="D38" s="15" t="str">
        <f>VLOOKUP(LEFT(A38,3),Umsetzung!C:E,2,0)</f>
        <v>mJB</v>
      </c>
      <c r="E38" s="15" t="str">
        <f>IF(ISNA(VLOOKUP(CONCATENATE(C38,"_",D38),'Download meinH4all'!A:B,2,0)=TRUE),"",VLOOKUP(CONCATENATE(C38,"_",D38),'Download meinH4all'!A:B,2,0))</f>
        <v/>
      </c>
      <c r="F38" s="15">
        <f>IF(ISNA(VLOOKUP(E38,Umsetzung!G:H,2,0)=TRUE),1,VLOOKUP(E38,Umsetzung!G:H,2,0))</f>
        <v>1</v>
      </c>
      <c r="G38" s="22">
        <f>IF(ISNA(VLOOKUP(CONCATENATE(C38,"_",D38),'Download meinH4all'!A:C,3,0)=TRUE),0,VLOOKUP(CONCATENATE(C38,"_",D38),'Download meinH4all'!A:C,3,0))</f>
        <v>0</v>
      </c>
      <c r="H38" s="15">
        <f t="shared" si="8"/>
        <v>0</v>
      </c>
      <c r="I38" s="15" t="str">
        <f>VLOOKUP(LEFT(A38,3),Umsetzung!C:E,3,0)</f>
        <v>mJC</v>
      </c>
      <c r="J38" s="15" t="str">
        <f>IF(ISNA(VLOOKUP(CONCATENATE(C38,"_",I38),'Download meinH4all'!A:B,2,0)=TRUE),"",VLOOKUP(CONCATENATE(C38,"_",I38),'Download meinH4all'!A:B,2,0))</f>
        <v>mJC-BzOL-HHV</v>
      </c>
      <c r="K38" s="15">
        <f>IF(ISNA(VLOOKUP(J38,Umsetzung!G:H,2,0)=TRUE),1,VLOOKUP(J38,Umsetzung!G:H,2,0))</f>
        <v>6</v>
      </c>
      <c r="L38" s="22">
        <f>IF(ISNA(VLOOKUP(CONCATENATE(C38,"_",I38),'Download meinH4all'!A:C,3,0)=TRUE),0,VLOOKUP(CONCATENATE(C38,"_",I38),'Download meinH4all'!A:C,3,0))</f>
        <v>3</v>
      </c>
      <c r="M38" s="15">
        <f t="shared" si="16"/>
        <v>117</v>
      </c>
      <c r="N38" s="15">
        <f t="shared" si="17"/>
        <v>117</v>
      </c>
      <c r="O38" s="15">
        <f t="shared" si="9"/>
        <v>16</v>
      </c>
    </row>
    <row r="39" spans="1:27" x14ac:dyDescent="0.3">
      <c r="A39" s="16" t="s">
        <v>163</v>
      </c>
      <c r="B39" s="16">
        <v>25201</v>
      </c>
      <c r="C39" s="16" t="s">
        <v>94</v>
      </c>
      <c r="D39" s="16" t="str">
        <f>VLOOKUP(LEFT(A39,3),Umsetzung!C:E,2,0)</f>
        <v>mJC</v>
      </c>
      <c r="E39" s="16" t="str">
        <f>IF(ISNA(VLOOKUP(CONCATENATE(C39,"_",D39),'Download meinH4all'!A:B,2,0)=TRUE),"",VLOOKUP(CONCATENATE(C39,"_",D39),'Download meinH4all'!A:B,2,0))</f>
        <v>mJC-BL</v>
      </c>
      <c r="F39" s="16">
        <f>IF(ISNA(VLOOKUP(E39,Umsetzung!G:H,2,0)=TRUE),1,VLOOKUP(E39,Umsetzung!G:H,2,0))</f>
        <v>7</v>
      </c>
      <c r="G39" s="23" t="str">
        <f>IF(ISNA(VLOOKUP(CONCATENATE(C39,"_",D39),'Download meinH4all'!A:C,3,0)=TRUE),0,VLOOKUP(CONCATENATE(C39,"_",D39),'Download meinH4all'!A:C,3,0))</f>
        <v>1</v>
      </c>
      <c r="H39" s="16">
        <f t="shared" si="8"/>
        <v>139</v>
      </c>
      <c r="I39" s="16" t="str">
        <f>VLOOKUP(LEFT(A39,3),Umsetzung!C:E,3,0)</f>
        <v>mJD</v>
      </c>
      <c r="J39" s="16" t="str">
        <f>IF(ISNA(VLOOKUP(CONCATENATE(C39,"_",I39),'Download meinH4all'!A:B,2,0)=TRUE),"",VLOOKUP(CONCATENATE(C39,"_",I39),'Download meinH4all'!A:B,2,0))</f>
        <v>mJD-LL-AES</v>
      </c>
      <c r="K39" s="16">
        <f>IF(ISNA(VLOOKUP(J39,Umsetzung!G:H,2,0)=TRUE),1,VLOOKUP(J39,Umsetzung!G:H,2,0))</f>
        <v>6</v>
      </c>
      <c r="L39" s="23" t="str">
        <f>IF(ISNA(VLOOKUP(CONCATENATE(C39,"_",I39),'Download meinH4all'!A:C,3,0)=TRUE),0,VLOOKUP(CONCATENATE(C39,"_",I39),'Download meinH4all'!A:C,3,0))</f>
        <v>2</v>
      </c>
      <c r="M39" s="16">
        <f t="shared" si="16"/>
        <v>118</v>
      </c>
      <c r="N39" s="16">
        <f t="shared" si="17"/>
        <v>257</v>
      </c>
      <c r="O39" s="16">
        <f t="shared" ref="O39:O52" si="18">RANK(N39,$N$39:$N$52)</f>
        <v>1</v>
      </c>
    </row>
    <row r="40" spans="1:27" x14ac:dyDescent="0.3">
      <c r="A40" s="16" t="s">
        <v>163</v>
      </c>
      <c r="B40" s="16">
        <v>24083</v>
      </c>
      <c r="C40" s="16" t="s">
        <v>21</v>
      </c>
      <c r="D40" s="16" t="str">
        <f>VLOOKUP(LEFT(A40,3),Umsetzung!C:E,2,0)</f>
        <v>mJC</v>
      </c>
      <c r="E40" s="16" t="str">
        <f>IF(ISNA(VLOOKUP(CONCATENATE(C40,"_",D40),'Download meinH4all'!A:B,2,0)=TRUE),"",VLOOKUP(CONCATENATE(C40,"_",D40),'Download meinH4all'!A:B,2,0))</f>
        <v>mJC-BL</v>
      </c>
      <c r="F40" s="16">
        <f>IF(ISNA(VLOOKUP(E40,Umsetzung!G:H,2,0)=TRUE),1,VLOOKUP(E40,Umsetzung!G:H,2,0))</f>
        <v>7</v>
      </c>
      <c r="G40" s="23" t="str">
        <f>IF(ISNA(VLOOKUP(CONCATENATE(C40,"_",D40),'Download meinH4all'!A:C,3,0)=TRUE),0,VLOOKUP(CONCATENATE(C40,"_",D40),'Download meinH4all'!A:C,3,0))</f>
        <v>3</v>
      </c>
      <c r="H40" s="16">
        <f t="shared" si="8"/>
        <v>137</v>
      </c>
      <c r="I40" s="16" t="str">
        <f>VLOOKUP(LEFT(A40,3),Umsetzung!C:E,3,0)</f>
        <v>mJD</v>
      </c>
      <c r="J40" s="16" t="str">
        <f>IF(ISNA(VLOOKUP(CONCATENATE(C40,"_",I40),'Download meinH4all'!A:B,2,0)=TRUE),"",VLOOKUP(CONCATENATE(C40,"_",I40),'Download meinH4all'!A:B,2,0))</f>
        <v>mJD-LL-RNT</v>
      </c>
      <c r="K40" s="16">
        <f>IF(ISNA(VLOOKUP(J40,Umsetzung!G:H,2,0)=TRUE),1,VLOOKUP(J40,Umsetzung!G:H,2,0))</f>
        <v>6</v>
      </c>
      <c r="L40" s="23" t="str">
        <f>IF(ISNA(VLOOKUP(CONCATENATE(C40,"_",I40),'Download meinH4all'!A:C,3,0)=TRUE),0,VLOOKUP(CONCATENATE(C40,"_",I40),'Download meinH4all'!A:C,3,0))</f>
        <v>2</v>
      </c>
      <c r="M40" s="16">
        <f t="shared" si="16"/>
        <v>118</v>
      </c>
      <c r="N40" s="16">
        <f t="shared" si="17"/>
        <v>255</v>
      </c>
      <c r="O40" s="16">
        <f t="shared" si="18"/>
        <v>2</v>
      </c>
      <c r="Q40" t="s">
        <v>1341</v>
      </c>
      <c r="R40" t="s">
        <v>94</v>
      </c>
      <c r="S40" s="9">
        <f>VLOOKUP(R40,$C$39:$O$52,13,0)</f>
        <v>1</v>
      </c>
      <c r="T40" t="s">
        <v>29</v>
      </c>
      <c r="U40" s="9">
        <f>VLOOKUP(T40,$C$39:$O$52,13,0)</f>
        <v>5</v>
      </c>
      <c r="V40" s="26" t="s">
        <v>51</v>
      </c>
      <c r="W40" s="9">
        <f>VLOOKUP(V40,$C$39:$O$52,13,0)</f>
        <v>7</v>
      </c>
      <c r="X40" t="s">
        <v>64</v>
      </c>
      <c r="Y40" s="9">
        <f>VLOOKUP(X40,$C$39:$O$52,13,0)</f>
        <v>12</v>
      </c>
      <c r="AA40" s="9"/>
    </row>
    <row r="41" spans="1:27" x14ac:dyDescent="0.3">
      <c r="A41" s="16" t="s">
        <v>163</v>
      </c>
      <c r="B41" s="16">
        <v>21093</v>
      </c>
      <c r="C41" s="16" t="s">
        <v>72</v>
      </c>
      <c r="D41" s="16" t="str">
        <f>VLOOKUP(LEFT(A41,3),Umsetzung!C:E,2,0)</f>
        <v>mJC</v>
      </c>
      <c r="E41" s="16" t="str">
        <f>IF(ISNA(VLOOKUP(CONCATENATE(C41,"_",D41),'Download meinH4all'!A:B,2,0)=TRUE),"",VLOOKUP(CONCATENATE(C41,"_",D41),'Download meinH4all'!A:B,2,0))</f>
        <v>mJC-BL</v>
      </c>
      <c r="F41" s="16">
        <f>IF(ISNA(VLOOKUP(E41,Umsetzung!G:H,2,0)=TRUE),1,VLOOKUP(E41,Umsetzung!G:H,2,0))</f>
        <v>7</v>
      </c>
      <c r="G41" s="23" t="str">
        <f>IF(ISNA(VLOOKUP(CONCATENATE(C41,"_",D41),'Download meinH4all'!A:C,3,0)=TRUE),0,VLOOKUP(CONCATENATE(C41,"_",D41),'Download meinH4all'!A:C,3,0))</f>
        <v>5</v>
      </c>
      <c r="H41" s="16">
        <f t="shared" si="8"/>
        <v>135</v>
      </c>
      <c r="I41" s="16" t="str">
        <f>VLOOKUP(LEFT(A41,3),Umsetzung!C:E,3,0)</f>
        <v>mJD</v>
      </c>
      <c r="J41" s="16" t="str">
        <f>IF(ISNA(VLOOKUP(CONCATENATE(C41,"_",I41),'Download meinH4all'!A:B,2,0)=TRUE),"",VLOOKUP(CONCATENATE(C41,"_",I41),'Download meinH4all'!A:B,2,0))</f>
        <v>mJD-LL-AES</v>
      </c>
      <c r="K41" s="16">
        <f>IF(ISNA(VLOOKUP(J41,Umsetzung!G:H,2,0)=TRUE),1,VLOOKUP(J41,Umsetzung!G:H,2,0))</f>
        <v>6</v>
      </c>
      <c r="L41" s="23" t="str">
        <f>IF(ISNA(VLOOKUP(CONCATENATE(C41,"_",I41),'Download meinH4all'!A:C,3,0)=TRUE),0,VLOOKUP(CONCATENATE(C41,"_",I41),'Download meinH4all'!A:C,3,0))</f>
        <v>1</v>
      </c>
      <c r="M41" s="16">
        <f t="shared" si="16"/>
        <v>119</v>
      </c>
      <c r="N41" s="16">
        <f t="shared" si="17"/>
        <v>254</v>
      </c>
      <c r="O41" s="16">
        <f t="shared" si="18"/>
        <v>3</v>
      </c>
      <c r="Q41" t="s">
        <v>1343</v>
      </c>
      <c r="R41" t="s">
        <v>21</v>
      </c>
      <c r="S41" s="9">
        <f t="shared" ref="S41:U42" si="19">VLOOKUP(R41,$C$39:$O$52,13,0)</f>
        <v>2</v>
      </c>
      <c r="T41" t="s">
        <v>57</v>
      </c>
      <c r="U41" s="9">
        <f t="shared" si="19"/>
        <v>5</v>
      </c>
      <c r="V41" t="s">
        <v>54</v>
      </c>
      <c r="W41" s="9">
        <f t="shared" ref="W41" si="20">VLOOKUP(V41,$C$39:$O$52,13,0)</f>
        <v>8</v>
      </c>
      <c r="X41" t="s">
        <v>173</v>
      </c>
      <c r="Y41" s="9">
        <f t="shared" ref="Y41" si="21">VLOOKUP(X41,$C$39:$O$52,13,0)</f>
        <v>10</v>
      </c>
      <c r="Z41" s="26" t="s">
        <v>67</v>
      </c>
      <c r="AA41" s="9">
        <f>VLOOKUP(Z41,$C$39:$O$52,13,0)</f>
        <v>13</v>
      </c>
    </row>
    <row r="42" spans="1:27" x14ac:dyDescent="0.3">
      <c r="A42" s="16" t="s">
        <v>163</v>
      </c>
      <c r="B42" s="16">
        <v>21102</v>
      </c>
      <c r="C42" s="16" t="s">
        <v>46</v>
      </c>
      <c r="D42" s="16" t="str">
        <f>VLOOKUP(LEFT(A42,3),Umsetzung!C:E,2,0)</f>
        <v>mJC</v>
      </c>
      <c r="E42" s="16" t="str">
        <f>IF(ISNA(VLOOKUP(CONCATENATE(C42,"_",D42),'Download meinH4all'!A:B,2,0)=TRUE),"",VLOOKUP(CONCATENATE(C42,"_",D42),'Download meinH4all'!A:B,2,0))</f>
        <v>mJC-BL</v>
      </c>
      <c r="F42" s="16">
        <f>IF(ISNA(VLOOKUP(E42,Umsetzung!G:H,2,0)=TRUE),1,VLOOKUP(E42,Umsetzung!G:H,2,0))</f>
        <v>7</v>
      </c>
      <c r="G42" s="23" t="str">
        <f>IF(ISNA(VLOOKUP(CONCATENATE(C42,"_",D42),'Download meinH4all'!A:C,3,0)=TRUE),0,VLOOKUP(CONCATENATE(C42,"_",D42),'Download meinH4all'!A:C,3,0))</f>
        <v>2</v>
      </c>
      <c r="H42" s="16">
        <f t="shared" si="8"/>
        <v>138</v>
      </c>
      <c r="I42" s="16" t="str">
        <f>VLOOKUP(LEFT(A42,3),Umsetzung!C:E,3,0)</f>
        <v>mJD</v>
      </c>
      <c r="J42" s="16" t="str">
        <f>IF(ISNA(VLOOKUP(CONCATENATE(C42,"_",I42),'Download meinH4all'!A:B,2,0)=TRUE),"",VLOOKUP(CONCATENATE(C42,"_",I42),'Download meinH4all'!A:B,2,0))</f>
        <v>mJD-LL-AES</v>
      </c>
      <c r="K42" s="16">
        <f>IF(ISNA(VLOOKUP(J42,Umsetzung!G:H,2,0)=TRUE),1,VLOOKUP(J42,Umsetzung!G:H,2,0))</f>
        <v>6</v>
      </c>
      <c r="L42" s="23" t="str">
        <f>IF(ISNA(VLOOKUP(CONCATENATE(C42,"_",I42),'Download meinH4all'!A:C,3,0)=TRUE),0,VLOOKUP(CONCATENATE(C42,"_",I42),'Download meinH4all'!A:C,3,0))</f>
        <v>4</v>
      </c>
      <c r="M42" s="16">
        <f t="shared" si="16"/>
        <v>116</v>
      </c>
      <c r="N42" s="16">
        <f t="shared" si="17"/>
        <v>254</v>
      </c>
      <c r="O42" s="16">
        <f t="shared" si="18"/>
        <v>3</v>
      </c>
      <c r="Q42" t="s">
        <v>1342</v>
      </c>
      <c r="R42" t="s">
        <v>72</v>
      </c>
      <c r="S42" s="9">
        <f t="shared" si="19"/>
        <v>3</v>
      </c>
      <c r="T42" t="s">
        <v>46</v>
      </c>
      <c r="U42" s="9">
        <f t="shared" si="19"/>
        <v>3</v>
      </c>
      <c r="V42" s="26" t="s">
        <v>36</v>
      </c>
      <c r="W42" s="9">
        <f t="shared" ref="W42" si="22">VLOOKUP(V42,$C$39:$O$52,13,0)</f>
        <v>8</v>
      </c>
      <c r="X42" t="s">
        <v>63</v>
      </c>
      <c r="Y42" s="9">
        <f t="shared" ref="Y42" si="23">VLOOKUP(X42,$C$39:$O$52,13,0)</f>
        <v>11</v>
      </c>
      <c r="Z42" t="s">
        <v>183</v>
      </c>
      <c r="AA42" s="9">
        <f>VLOOKUP(Z42,$C$39:$O$52,13,0)</f>
        <v>14</v>
      </c>
    </row>
    <row r="43" spans="1:27" x14ac:dyDescent="0.3">
      <c r="A43" s="16" t="s">
        <v>163</v>
      </c>
      <c r="B43" s="16">
        <v>23277</v>
      </c>
      <c r="C43" s="16" t="s">
        <v>57</v>
      </c>
      <c r="D43" s="16" t="str">
        <f>VLOOKUP(LEFT(A43,3),Umsetzung!C:E,2,0)</f>
        <v>mJC</v>
      </c>
      <c r="E43" s="16" t="str">
        <f>IF(ISNA(VLOOKUP(CONCATENATE(C43,"_",D43),'Download meinH4all'!A:B,2,0)=TRUE),"",VLOOKUP(CONCATENATE(C43,"_",D43),'Download meinH4all'!A:B,2,0))</f>
        <v>mJC-BL</v>
      </c>
      <c r="F43" s="16">
        <f>IF(ISNA(VLOOKUP(E43,Umsetzung!G:H,2,0)=TRUE),1,VLOOKUP(E43,Umsetzung!G:H,2,0))</f>
        <v>7</v>
      </c>
      <c r="G43" s="23" t="str">
        <f>IF(ISNA(VLOOKUP(CONCATENATE(C43,"_",D43),'Download meinH4all'!A:C,3,0)=TRUE),0,VLOOKUP(CONCATENATE(C43,"_",D43),'Download meinH4all'!A:C,3,0))</f>
        <v>6</v>
      </c>
      <c r="H43" s="16">
        <f t="shared" si="8"/>
        <v>134</v>
      </c>
      <c r="I43" s="16" t="str">
        <f>VLOOKUP(LEFT(A43,3),Umsetzung!C:E,3,0)</f>
        <v>mJD</v>
      </c>
      <c r="J43" s="16" t="str">
        <f>IF(ISNA(VLOOKUP(CONCATENATE(C43,"_",I43),'Download meinH4all'!A:B,2,0)=TRUE),"",VLOOKUP(CONCATENATE(C43,"_",I43),'Download meinH4all'!A:B,2,0))</f>
        <v>mJD-LL-AES</v>
      </c>
      <c r="K43" s="16">
        <f>IF(ISNA(VLOOKUP(J43,Umsetzung!G:H,2,0)=TRUE),1,VLOOKUP(J43,Umsetzung!G:H,2,0))</f>
        <v>6</v>
      </c>
      <c r="L43" s="23" t="str">
        <f>IF(ISNA(VLOOKUP(CONCATENATE(C43,"_",I43),'Download meinH4all'!A:C,3,0)=TRUE),0,VLOOKUP(CONCATENATE(C43,"_",I43),'Download meinH4all'!A:C,3,0))</f>
        <v>5</v>
      </c>
      <c r="M43" s="16">
        <f t="shared" si="16"/>
        <v>115</v>
      </c>
      <c r="N43" s="16">
        <f t="shared" si="17"/>
        <v>249</v>
      </c>
      <c r="O43" s="16">
        <f t="shared" si="18"/>
        <v>5</v>
      </c>
    </row>
    <row r="44" spans="1:27" x14ac:dyDescent="0.3">
      <c r="A44" s="16" t="s">
        <v>163</v>
      </c>
      <c r="B44" s="16">
        <v>23122</v>
      </c>
      <c r="C44" s="16" t="s">
        <v>29</v>
      </c>
      <c r="D44" s="16" t="str">
        <f>VLOOKUP(LEFT(A44,3),Umsetzung!C:E,2,0)</f>
        <v>mJC</v>
      </c>
      <c r="E44" s="16" t="str">
        <f>IF(ISNA(VLOOKUP(CONCATENATE(C44,"_",D44),'Download meinH4all'!A:B,2,0)=TRUE),"",VLOOKUP(CONCATENATE(C44,"_",D44),'Download meinH4all'!A:B,2,0))</f>
        <v>mJC-BL</v>
      </c>
      <c r="F44" s="16">
        <f>IF(ISNA(VLOOKUP(E44,Umsetzung!G:H,2,0)=TRUE),1,VLOOKUP(E44,Umsetzung!G:H,2,0))</f>
        <v>7</v>
      </c>
      <c r="G44" s="23" t="str">
        <f>IF(ISNA(VLOOKUP(CONCATENATE(C44,"_",D44),'Download meinH4all'!A:C,3,0)=TRUE),0,VLOOKUP(CONCATENATE(C44,"_",D44),'Download meinH4all'!A:C,3,0))</f>
        <v>8</v>
      </c>
      <c r="H44" s="16">
        <f t="shared" si="8"/>
        <v>132</v>
      </c>
      <c r="I44" s="16" t="str">
        <f>VLOOKUP(LEFT(A44,3),Umsetzung!C:E,3,0)</f>
        <v>mJD</v>
      </c>
      <c r="J44" s="16" t="str">
        <f>IF(ISNA(VLOOKUP(CONCATENATE(C44,"_",I44),'Download meinH4all'!A:B,2,0)=TRUE),"",VLOOKUP(CONCATENATE(C44,"_",I44),'Download meinH4all'!A:B,2,0))</f>
        <v>mJD-LL-AES</v>
      </c>
      <c r="K44" s="16">
        <f>IF(ISNA(VLOOKUP(J44,Umsetzung!G:H,2,0)=TRUE),1,VLOOKUP(J44,Umsetzung!G:H,2,0))</f>
        <v>6</v>
      </c>
      <c r="L44" s="23" t="str">
        <f>IF(ISNA(VLOOKUP(CONCATENATE(C44,"_",I44),'Download meinH4all'!A:C,3,0)=TRUE),0,VLOOKUP(CONCATENATE(C44,"_",I44),'Download meinH4all'!A:C,3,0))</f>
        <v>3</v>
      </c>
      <c r="M44" s="16">
        <f t="shared" si="16"/>
        <v>117</v>
      </c>
      <c r="N44" s="16">
        <f t="shared" si="17"/>
        <v>249</v>
      </c>
      <c r="O44" s="16">
        <f t="shared" si="18"/>
        <v>5</v>
      </c>
    </row>
    <row r="45" spans="1:27" x14ac:dyDescent="0.3">
      <c r="A45" s="16" t="s">
        <v>163</v>
      </c>
      <c r="B45" s="16">
        <v>24075</v>
      </c>
      <c r="C45" s="16" t="s">
        <v>51</v>
      </c>
      <c r="D45" s="16" t="str">
        <f>VLOOKUP(LEFT(A45,3),Umsetzung!C:E,2,0)</f>
        <v>mJC</v>
      </c>
      <c r="E45" s="16" t="str">
        <f>IF(ISNA(VLOOKUP(CONCATENATE(C45,"_",D45),'Download meinH4all'!A:B,2,0)=TRUE),"",VLOOKUP(CONCATENATE(C45,"_",D45),'Download meinH4all'!A:B,2,0))</f>
        <v>mJC-LL-RNT</v>
      </c>
      <c r="F45" s="16">
        <f>IF(ISNA(VLOOKUP(E45,Umsetzung!G:H,2,0)=TRUE),1,VLOOKUP(E45,Umsetzung!G:H,2,0))</f>
        <v>6</v>
      </c>
      <c r="G45" s="23">
        <f>IF(ISNA(VLOOKUP(CONCATENATE(C45,"_",D45),'Download meinH4all'!A:C,3,0)=TRUE),0,VLOOKUP(CONCATENATE(C45,"_",D45),'Download meinH4all'!A:C,3,0))</f>
        <v>7</v>
      </c>
      <c r="H45" s="16">
        <f t="shared" si="8"/>
        <v>113</v>
      </c>
      <c r="I45" s="16" t="str">
        <f>VLOOKUP(LEFT(A45,3),Umsetzung!C:E,3,0)</f>
        <v>mJD</v>
      </c>
      <c r="J45" s="16" t="str">
        <f>IF(ISNA(VLOOKUP(CONCATENATE(C45,"_",I45),'Download meinH4all'!A:B,2,0)=TRUE),"",VLOOKUP(CONCATENATE(C45,"_",I45),'Download meinH4all'!A:B,2,0))</f>
        <v>mJD-LL-RNT</v>
      </c>
      <c r="K45" s="16">
        <f>IF(ISNA(VLOOKUP(J45,Umsetzung!G:H,2,0)=TRUE),1,VLOOKUP(J45,Umsetzung!G:H,2,0))</f>
        <v>6</v>
      </c>
      <c r="L45" s="23" t="str">
        <f>IF(ISNA(VLOOKUP(CONCATENATE(C45,"_",I45),'Download meinH4all'!A:C,3,0)=TRUE),0,VLOOKUP(CONCATENATE(C45,"_",I45),'Download meinH4all'!A:C,3,0))</f>
        <v>3</v>
      </c>
      <c r="M45" s="16">
        <f t="shared" si="16"/>
        <v>117</v>
      </c>
      <c r="N45" s="16">
        <f t="shared" si="17"/>
        <v>230</v>
      </c>
      <c r="O45" s="16">
        <f t="shared" si="18"/>
        <v>7</v>
      </c>
    </row>
    <row r="46" spans="1:27" x14ac:dyDescent="0.3">
      <c r="A46" s="16" t="s">
        <v>163</v>
      </c>
      <c r="B46" s="16">
        <v>22027</v>
      </c>
      <c r="C46" s="16" t="s">
        <v>54</v>
      </c>
      <c r="D46" s="16" t="str">
        <f>VLOOKUP(LEFT(A46,3),Umsetzung!C:E,2,0)</f>
        <v>mJC</v>
      </c>
      <c r="E46" s="16" t="str">
        <f>IF(ISNA(VLOOKUP(CONCATENATE(C46,"_",D46),'Download meinH4all'!A:B,2,0)=TRUE),"",VLOOKUP(CONCATENATE(C46,"_",D46),'Download meinH4all'!A:B,2,0))</f>
        <v>mJC-LL-RNT</v>
      </c>
      <c r="F46" s="16">
        <f>IF(ISNA(VLOOKUP(E46,Umsetzung!G:H,2,0)=TRUE),1,VLOOKUP(E46,Umsetzung!G:H,2,0))</f>
        <v>6</v>
      </c>
      <c r="G46" s="23">
        <f>IF(ISNA(VLOOKUP(CONCATENATE(C46,"_",D46),'Download meinH4all'!A:C,3,0)=TRUE),0,VLOOKUP(CONCATENATE(C46,"_",D46),'Download meinH4all'!A:C,3,0))</f>
        <v>5</v>
      </c>
      <c r="H46" s="16">
        <f t="shared" si="8"/>
        <v>115</v>
      </c>
      <c r="I46" s="16" t="str">
        <f>VLOOKUP(LEFT(A46,3),Umsetzung!C:E,3,0)</f>
        <v>mJD</v>
      </c>
      <c r="J46" s="16" t="str">
        <f>IF(ISNA(VLOOKUP(CONCATENATE(C46,"_",I46),'Download meinH4all'!A:B,2,0)=TRUE),"",VLOOKUP(CONCATENATE(C46,"_",I46),'Download meinH4all'!A:B,2,0))</f>
        <v>mJD-LL-RNT</v>
      </c>
      <c r="K46" s="16">
        <f>IF(ISNA(VLOOKUP(J46,Umsetzung!G:H,2,0)=TRUE),1,VLOOKUP(J46,Umsetzung!G:H,2,0))</f>
        <v>6</v>
      </c>
      <c r="L46" s="23" t="str">
        <f>IF(ISNA(VLOOKUP(CONCATENATE(C46,"_",I46),'Download meinH4all'!A:C,3,0)=TRUE),0,VLOOKUP(CONCATENATE(C46,"_",I46),'Download meinH4all'!A:C,3,0))</f>
        <v>6</v>
      </c>
      <c r="M46" s="16">
        <f t="shared" si="16"/>
        <v>114</v>
      </c>
      <c r="N46" s="16">
        <f t="shared" si="17"/>
        <v>229</v>
      </c>
      <c r="O46" s="16">
        <f t="shared" si="18"/>
        <v>8</v>
      </c>
    </row>
    <row r="47" spans="1:27" x14ac:dyDescent="0.3">
      <c r="A47" s="16" t="s">
        <v>163</v>
      </c>
      <c r="B47" s="16">
        <v>23288</v>
      </c>
      <c r="C47" s="16" t="s">
        <v>36</v>
      </c>
      <c r="D47" s="16" t="str">
        <f>VLOOKUP(LEFT(A47,3),Umsetzung!C:E,2,0)</f>
        <v>mJC</v>
      </c>
      <c r="E47" s="16" t="str">
        <f>IF(ISNA(VLOOKUP(CONCATENATE(C47,"_",D47),'Download meinH4all'!A:B,2,0)=TRUE),"",VLOOKUP(CONCATENATE(C47,"_",D47),'Download meinH4all'!A:B,2,0))</f>
        <v>mJC-BL</v>
      </c>
      <c r="F47" s="16">
        <f>IF(ISNA(VLOOKUP(E47,Umsetzung!G:H,2,0)=TRUE),1,VLOOKUP(E47,Umsetzung!G:H,2,0))</f>
        <v>7</v>
      </c>
      <c r="G47" s="23" t="str">
        <f>IF(ISNA(VLOOKUP(CONCATENATE(C47,"_",D47),'Download meinH4all'!A:C,3,0)=TRUE),0,VLOOKUP(CONCATENATE(C47,"_",D47),'Download meinH4all'!A:C,3,0))</f>
        <v>7</v>
      </c>
      <c r="H47" s="16">
        <f t="shared" si="8"/>
        <v>133</v>
      </c>
      <c r="I47" s="16" t="str">
        <f>VLOOKUP(LEFT(A47,3),Umsetzung!C:E,3,0)</f>
        <v>mJD</v>
      </c>
      <c r="J47" s="16" t="str">
        <f>IF(ISNA(VLOOKUP(CONCATENATE(C47,"_",I47),'Download meinH4all'!A:B,2,0)=TRUE),"",VLOOKUP(CONCATENATE(C47,"_",I47),'Download meinH4all'!A:B,2,0))</f>
        <v>mJD-BzL1</v>
      </c>
      <c r="K47" s="16">
        <f>IF(ISNA(VLOOKUP(J47,Umsetzung!G:H,2,0)=TRUE),1,VLOOKUP(J47,Umsetzung!G:H,2,0))</f>
        <v>5</v>
      </c>
      <c r="L47" s="23" t="str">
        <f>IF(ISNA(VLOOKUP(CONCATENATE(C47,"_",I47),'Download meinH4all'!A:C,3,0)=TRUE),0,VLOOKUP(CONCATENATE(C47,"_",I47),'Download meinH4all'!A:C,3,0))</f>
        <v>4</v>
      </c>
      <c r="M47" s="16">
        <f t="shared" si="16"/>
        <v>96</v>
      </c>
      <c r="N47" s="16">
        <f t="shared" si="17"/>
        <v>229</v>
      </c>
      <c r="O47" s="16">
        <f t="shared" si="18"/>
        <v>8</v>
      </c>
    </row>
    <row r="48" spans="1:27" x14ac:dyDescent="0.3">
      <c r="A48" s="16" t="s">
        <v>163</v>
      </c>
      <c r="B48" s="16">
        <v>25142</v>
      </c>
      <c r="C48" s="16" t="s">
        <v>173</v>
      </c>
      <c r="D48" s="16" t="str">
        <f>VLOOKUP(LEFT(A48,3),Umsetzung!C:E,2,0)</f>
        <v>mJC</v>
      </c>
      <c r="E48" s="16" t="str">
        <f>IF(ISNA(VLOOKUP(CONCATENATE(C48,"_",D48),'Download meinH4all'!A:B,2,0)=TRUE),"",VLOOKUP(CONCATENATE(C48,"_",D48),'Download meinH4all'!A:B,2,0))</f>
        <v>mJC-LL-AES</v>
      </c>
      <c r="F48" s="16">
        <f>IF(ISNA(VLOOKUP(E48,Umsetzung!G:H,2,0)=TRUE),1,VLOOKUP(E48,Umsetzung!G:H,2,0))</f>
        <v>6</v>
      </c>
      <c r="G48" s="23" t="str">
        <f>IF(ISNA(VLOOKUP(CONCATENATE(C48,"_",D48),'Download meinH4all'!A:C,3,0)=TRUE),0,VLOOKUP(CONCATENATE(C48,"_",D48),'Download meinH4all'!A:C,3,0))</f>
        <v>3</v>
      </c>
      <c r="H48" s="16">
        <f t="shared" si="8"/>
        <v>117</v>
      </c>
      <c r="I48" s="16" t="str">
        <f>VLOOKUP(LEFT(A48,3),Umsetzung!C:E,3,0)</f>
        <v>mJD</v>
      </c>
      <c r="J48" s="16" t="str">
        <f>IF(ISNA(VLOOKUP(CONCATENATE(C48,"_",I48),'Download meinH4all'!A:B,2,0)=TRUE),"",VLOOKUP(CONCATENATE(C48,"_",I48),'Download meinH4all'!A:B,2,0))</f>
        <v>mJD-BzL1</v>
      </c>
      <c r="K48" s="16">
        <f>IF(ISNA(VLOOKUP(J48,Umsetzung!G:H,2,0)=TRUE),1,VLOOKUP(J48,Umsetzung!G:H,2,0))</f>
        <v>5</v>
      </c>
      <c r="L48" s="23" t="str">
        <f>IF(ISNA(VLOOKUP(CONCATENATE(C48,"_",I48),'Download meinH4all'!A:C,3,0)=TRUE),0,VLOOKUP(CONCATENATE(C48,"_",I48),'Download meinH4all'!A:C,3,0))</f>
        <v>2</v>
      </c>
      <c r="M48" s="16">
        <f t="shared" si="16"/>
        <v>98</v>
      </c>
      <c r="N48" s="16">
        <f t="shared" si="17"/>
        <v>215</v>
      </c>
      <c r="O48" s="16">
        <f t="shared" si="18"/>
        <v>10</v>
      </c>
    </row>
    <row r="49" spans="1:27" x14ac:dyDescent="0.3">
      <c r="A49" s="16" t="s">
        <v>163</v>
      </c>
      <c r="B49" s="16">
        <v>22337</v>
      </c>
      <c r="C49" s="16" t="s">
        <v>63</v>
      </c>
      <c r="D49" s="16" t="str">
        <f>VLOOKUP(LEFT(A49,3),Umsetzung!C:E,2,0)</f>
        <v>mJC</v>
      </c>
      <c r="E49" s="16" t="str">
        <f>IF(ISNA(VLOOKUP(CONCATENATE(C49,"_",D49),'Download meinH4all'!A:B,2,0)=TRUE),"",VLOOKUP(CONCATENATE(C49,"_",D49),'Download meinH4all'!A:B,2,0))</f>
        <v>mJC-LL-RNT</v>
      </c>
      <c r="F49" s="16">
        <f>IF(ISNA(VLOOKUP(E49,Umsetzung!G:H,2,0)=TRUE),1,VLOOKUP(E49,Umsetzung!G:H,2,0))</f>
        <v>6</v>
      </c>
      <c r="G49" s="23">
        <f>IF(ISNA(VLOOKUP(CONCATENATE(C49,"_",D49),'Download meinH4all'!A:C,3,0)=TRUE),0,VLOOKUP(CONCATENATE(C49,"_",D49),'Download meinH4all'!A:C,3,0))</f>
        <v>8</v>
      </c>
      <c r="H49" s="16">
        <f t="shared" ref="H49:H74" si="24">+(F49-IF(G49=0,1,0))*$Q$1-G49</f>
        <v>112</v>
      </c>
      <c r="I49" s="16" t="str">
        <f>VLOOKUP(LEFT(A49,3),Umsetzung!C:E,3,0)</f>
        <v>mJD</v>
      </c>
      <c r="J49" s="16" t="str">
        <f>IF(ISNA(VLOOKUP(CONCATENATE(C49,"_",I49),'Download meinH4all'!A:B,2,0)=TRUE),"",VLOOKUP(CONCATENATE(C49,"_",I49),'Download meinH4all'!A:B,2,0))</f>
        <v>mJD-BzL1</v>
      </c>
      <c r="K49" s="16">
        <f>IF(ISNA(VLOOKUP(J49,Umsetzung!G:H,2,0)=TRUE),1,VLOOKUP(J49,Umsetzung!G:H,2,0))</f>
        <v>5</v>
      </c>
      <c r="L49" s="23" t="str">
        <f>IF(ISNA(VLOOKUP(CONCATENATE(C49,"_",I49),'Download meinH4all'!A:C,3,0)=TRUE),0,VLOOKUP(CONCATENATE(C49,"_",I49),'Download meinH4all'!A:C,3,0))</f>
        <v>1</v>
      </c>
      <c r="M49" s="16">
        <f t="shared" si="16"/>
        <v>99</v>
      </c>
      <c r="N49" s="16">
        <f t="shared" si="17"/>
        <v>211</v>
      </c>
      <c r="O49" s="16">
        <f t="shared" si="18"/>
        <v>11</v>
      </c>
    </row>
    <row r="50" spans="1:27" x14ac:dyDescent="0.3">
      <c r="A50" s="16" t="s">
        <v>163</v>
      </c>
      <c r="B50" s="16">
        <v>23118</v>
      </c>
      <c r="C50" s="16" t="s">
        <v>64</v>
      </c>
      <c r="D50" s="16" t="str">
        <f>VLOOKUP(LEFT(A50,3),Umsetzung!C:E,2,0)</f>
        <v>mJC</v>
      </c>
      <c r="E50" s="16" t="str">
        <f>IF(ISNA(VLOOKUP(CONCATENATE(C50,"_",D50),'Download meinH4all'!A:B,2,0)=TRUE),"",VLOOKUP(CONCATENATE(C50,"_",D50),'Download meinH4all'!A:B,2,0))</f>
        <v>mJC-LL-AES</v>
      </c>
      <c r="F50" s="16">
        <f>IF(ISNA(VLOOKUP(E50,Umsetzung!G:H,2,0)=TRUE),1,VLOOKUP(E50,Umsetzung!G:H,2,0))</f>
        <v>6</v>
      </c>
      <c r="G50" s="23" t="str">
        <f>IF(ISNA(VLOOKUP(CONCATENATE(C50,"_",D50),'Download meinH4all'!A:C,3,0)=TRUE),0,VLOOKUP(CONCATENATE(C50,"_",D50),'Download meinH4all'!A:C,3,0))</f>
        <v>10</v>
      </c>
      <c r="H50" s="16">
        <f t="shared" si="24"/>
        <v>110</v>
      </c>
      <c r="I50" s="16" t="str">
        <f>VLOOKUP(LEFT(A50,3),Umsetzung!C:E,3,0)</f>
        <v>mJD</v>
      </c>
      <c r="J50" s="16" t="str">
        <f>IF(ISNA(VLOOKUP(CONCATENATE(C50,"_",I50),'Download meinH4all'!A:B,2,0)=TRUE),"",VLOOKUP(CONCATENATE(C50,"_",I50),'Download meinH4all'!A:B,2,0))</f>
        <v>mJD-BzL1</v>
      </c>
      <c r="K50" s="16">
        <f>IF(ISNA(VLOOKUP(J50,Umsetzung!G:H,2,0)=TRUE),1,VLOOKUP(J50,Umsetzung!G:H,2,0))</f>
        <v>5</v>
      </c>
      <c r="L50" s="23" t="str">
        <f>IF(ISNA(VLOOKUP(CONCATENATE(C50,"_",I50),'Download meinH4all'!A:C,3,0)=TRUE),0,VLOOKUP(CONCATENATE(C50,"_",I50),'Download meinH4all'!A:C,3,0))</f>
        <v>5</v>
      </c>
      <c r="M50" s="16">
        <f t="shared" si="16"/>
        <v>95</v>
      </c>
      <c r="N50" s="16">
        <f t="shared" si="17"/>
        <v>205</v>
      </c>
      <c r="O50" s="16">
        <f t="shared" si="18"/>
        <v>12</v>
      </c>
    </row>
    <row r="51" spans="1:27" x14ac:dyDescent="0.3">
      <c r="A51" s="16" t="s">
        <v>163</v>
      </c>
      <c r="B51" s="16">
        <v>21256</v>
      </c>
      <c r="C51" s="16" t="s">
        <v>67</v>
      </c>
      <c r="D51" s="16" t="str">
        <f>VLOOKUP(LEFT(A51,3),Umsetzung!C:E,2,0)</f>
        <v>mJC</v>
      </c>
      <c r="E51" s="16" t="str">
        <f>IF(ISNA(VLOOKUP(CONCATENATE(C51,"_",D51),'Download meinH4all'!A:B,2,0)=TRUE),"",VLOOKUP(CONCATENATE(C51,"_",D51),'Download meinH4all'!A:B,2,0))</f>
        <v>mJC-BzL2</v>
      </c>
      <c r="F51" s="16">
        <f>IF(ISNA(VLOOKUP(E51,Umsetzung!G:H,2,0)=TRUE),1,VLOOKUP(E51,Umsetzung!G:H,2,0))</f>
        <v>4</v>
      </c>
      <c r="G51" s="23" t="str">
        <f>IF(ISNA(VLOOKUP(CONCATENATE(C51,"_",D51),'Download meinH4all'!A:C,3,0)=TRUE),0,VLOOKUP(CONCATENATE(C51,"_",D51),'Download meinH4all'!A:C,3,0))</f>
        <v>2</v>
      </c>
      <c r="H51" s="16">
        <f t="shared" si="24"/>
        <v>78</v>
      </c>
      <c r="I51" s="16" t="str">
        <f>VLOOKUP(LEFT(A51,3),Umsetzung!C:E,3,0)</f>
        <v>mJD</v>
      </c>
      <c r="J51" s="16" t="str">
        <f>IF(ISNA(VLOOKUP(CONCATENATE(C51,"_",I51),'Download meinH4all'!A:B,2,0)=TRUE),"",VLOOKUP(CONCATENATE(C51,"_",I51),'Download meinH4all'!A:B,2,0))</f>
        <v>mJD-BzL1</v>
      </c>
      <c r="K51" s="16">
        <f>IF(ISNA(VLOOKUP(J51,Umsetzung!G:H,2,0)=TRUE),1,VLOOKUP(J51,Umsetzung!G:H,2,0))</f>
        <v>5</v>
      </c>
      <c r="L51" s="23" t="str">
        <f>IF(ISNA(VLOOKUP(CONCATENATE(C51,"_",I51),'Download meinH4all'!A:C,3,0)=TRUE),0,VLOOKUP(CONCATENATE(C51,"_",I51),'Download meinH4all'!A:C,3,0))</f>
        <v>1</v>
      </c>
      <c r="M51" s="16">
        <f t="shared" si="16"/>
        <v>99</v>
      </c>
      <c r="N51" s="16">
        <f t="shared" si="17"/>
        <v>177</v>
      </c>
      <c r="O51" s="16">
        <f t="shared" si="18"/>
        <v>13</v>
      </c>
    </row>
    <row r="52" spans="1:27" x14ac:dyDescent="0.3">
      <c r="A52" s="16" t="s">
        <v>163</v>
      </c>
      <c r="B52" s="16">
        <v>23389</v>
      </c>
      <c r="C52" s="16" t="s">
        <v>183</v>
      </c>
      <c r="D52" s="16" t="str">
        <f>VLOOKUP(LEFT(A52,3),Umsetzung!C:E,2,0)</f>
        <v>mJC</v>
      </c>
      <c r="E52" s="16" t="str">
        <f>IF(ISNA(VLOOKUP(CONCATENATE(C52,"_",D52),'Download meinH4all'!A:B,2,0)=TRUE),"",VLOOKUP(CONCATENATE(C52,"_",D52),'Download meinH4all'!A:B,2,0))</f>
        <v>mJC-BzL2</v>
      </c>
      <c r="F52" s="16">
        <f>IF(ISNA(VLOOKUP(E52,Umsetzung!G:H,2,0)=TRUE),1,VLOOKUP(E52,Umsetzung!G:H,2,0))</f>
        <v>4</v>
      </c>
      <c r="G52" s="23" t="str">
        <f>IF(ISNA(VLOOKUP(CONCATENATE(C52,"_",D52),'Download meinH4all'!A:C,3,0)=TRUE),0,VLOOKUP(CONCATENATE(C52,"_",D52),'Download meinH4all'!A:C,3,0))</f>
        <v>4</v>
      </c>
      <c r="H52" s="16">
        <f t="shared" si="24"/>
        <v>76</v>
      </c>
      <c r="I52" s="16" t="str">
        <f>VLOOKUP(LEFT(A52,3),Umsetzung!C:E,3,0)</f>
        <v>mJD</v>
      </c>
      <c r="J52" s="16" t="str">
        <f>IF(ISNA(VLOOKUP(CONCATENATE(C52,"_",I52),'Download meinH4all'!A:B,2,0)=TRUE),"",VLOOKUP(CONCATENATE(C52,"_",I52),'Download meinH4all'!A:B,2,0))</f>
        <v>mJD-BzL1</v>
      </c>
      <c r="K52" s="16">
        <f>IF(ISNA(VLOOKUP(J52,Umsetzung!G:H,2,0)=TRUE),1,VLOOKUP(J52,Umsetzung!G:H,2,0))</f>
        <v>5</v>
      </c>
      <c r="L52" s="23" t="str">
        <f>IF(ISNA(VLOOKUP(CONCATENATE(C52,"_",I52),'Download meinH4all'!A:C,3,0)=TRUE),0,VLOOKUP(CONCATENATE(C52,"_",I52),'Download meinH4all'!A:C,3,0))</f>
        <v>1</v>
      </c>
      <c r="M52" s="16">
        <f t="shared" si="16"/>
        <v>99</v>
      </c>
      <c r="N52" s="16">
        <f t="shared" si="17"/>
        <v>175</v>
      </c>
      <c r="O52" s="16">
        <f t="shared" si="18"/>
        <v>14</v>
      </c>
    </row>
    <row r="53" spans="1:27" x14ac:dyDescent="0.3">
      <c r="A53" s="17" t="s">
        <v>164</v>
      </c>
      <c r="B53" s="17">
        <v>24227</v>
      </c>
      <c r="C53" s="17" t="s">
        <v>138</v>
      </c>
      <c r="D53" s="17" t="str">
        <f>VLOOKUP(LEFT(A53,3),Umsetzung!C:E,2,0)</f>
        <v>wJA</v>
      </c>
      <c r="E53" s="17" t="str">
        <f>IF(ISNA(VLOOKUP(CONCATENATE(C53,"_",D53),'Download meinH4all'!A:B,2,0)=TRUE),"",VLOOKUP(CONCATENATE(C53,"_",D53),'Download meinH4all'!A:B,2,0))</f>
        <v>wJA-BWOL-M</v>
      </c>
      <c r="F53" s="17">
        <f>IF(ISNA(VLOOKUP(E53,Umsetzung!G:H,2,0)=TRUE),1,VLOOKUP(E53,Umsetzung!G:H,2,0))</f>
        <v>9</v>
      </c>
      <c r="G53" s="24" t="str">
        <f>IF(ISNA(VLOOKUP(CONCATENATE(C53,"_",D53),'Download meinH4all'!A:C,3,0)=TRUE),0,VLOOKUP(CONCATENATE(C53,"_",D53),'Download meinH4all'!A:C,3,0))</f>
        <v>8</v>
      </c>
      <c r="H53" s="17">
        <f t="shared" si="24"/>
        <v>172</v>
      </c>
      <c r="I53" s="17" t="str">
        <f>VLOOKUP(LEFT(A53,3),Umsetzung!C:E,3,0)</f>
        <v>wJB</v>
      </c>
      <c r="J53" s="17" t="str">
        <f>IF(ISNA(VLOOKUP(CONCATENATE(C53,"_",I53),'Download meinH4all'!A:B,2,0)=TRUE),"",VLOOKUP(CONCATENATE(C53,"_",I53),'Download meinH4all'!A:B,2,0))</f>
        <v>wJB-BzL1</v>
      </c>
      <c r="K53" s="17">
        <f>IF(ISNA(VLOOKUP(J53,Umsetzung!G:H,2,0)=TRUE),1,VLOOKUP(J53,Umsetzung!G:H,2,0))</f>
        <v>6</v>
      </c>
      <c r="L53" s="24" t="str">
        <f>IF(ISNA(VLOOKUP(CONCATENATE(C53,"_",I53),'Download meinH4all'!A:C,3,0)=TRUE),0,VLOOKUP(CONCATENATE(C53,"_",I53),'Download meinH4all'!A:C,3,0))</f>
        <v>5</v>
      </c>
      <c r="M53" s="17">
        <f t="shared" si="16"/>
        <v>115</v>
      </c>
      <c r="N53" s="17">
        <f t="shared" si="17"/>
        <v>287</v>
      </c>
      <c r="O53" s="17">
        <f t="shared" ref="O53:O61" si="25">RANK(N53,$N$53:$N$61)</f>
        <v>1</v>
      </c>
    </row>
    <row r="54" spans="1:27" x14ac:dyDescent="0.3">
      <c r="A54" s="27" t="s">
        <v>164</v>
      </c>
      <c r="B54" s="27">
        <v>24055</v>
      </c>
      <c r="C54" s="27" t="s">
        <v>101</v>
      </c>
      <c r="D54" s="27" t="str">
        <f>VLOOKUP(LEFT(A54,3),Umsetzung!C:E,2,0)</f>
        <v>wJA</v>
      </c>
      <c r="E54" s="27" t="str">
        <f>IF(ISNA(VLOOKUP(CONCATENATE(C54,"_",D54),'Download meinH4all'!A:B,2,0)=TRUE),"",VLOOKUP(CONCATENATE(C54,"_",D54),'Download meinH4all'!A:B,2,0))</f>
        <v>wJA-BL</v>
      </c>
      <c r="F54" s="27">
        <f>IF(ISNA(VLOOKUP(E54,Umsetzung!G:H,2,0)=TRUE),1,VLOOKUP(E54,Umsetzung!G:H,2,0))</f>
        <v>7</v>
      </c>
      <c r="G54" s="28" t="str">
        <f>IF(ISNA(VLOOKUP(CONCATENATE(C54,"_",D54),'Download meinH4all'!A:C,3,0)=TRUE),0,VLOOKUP(CONCATENATE(C54,"_",D54),'Download meinH4all'!A:C,3,0))</f>
        <v>7</v>
      </c>
      <c r="H54" s="27">
        <f t="shared" si="24"/>
        <v>133</v>
      </c>
      <c r="I54" s="27" t="str">
        <f>VLOOKUP(LEFT(A54,3),Umsetzung!C:E,3,0)</f>
        <v>wJB</v>
      </c>
      <c r="J54" s="27" t="str">
        <f>IF(ISNA(VLOOKUP(CONCATENATE(C54,"_",I54),'Download meinH4all'!A:B,2,0)=TRUE),"",VLOOKUP(CONCATENATE(C54,"_",I54),'Download meinH4all'!A:B,2,0))</f>
        <v>wJB-BL</v>
      </c>
      <c r="K54" s="27">
        <f>IF(ISNA(VLOOKUP(J54,Umsetzung!G:H,2,0)=TRUE),1,VLOOKUP(J54,Umsetzung!G:H,2,0))</f>
        <v>7</v>
      </c>
      <c r="L54" s="28" t="str">
        <f>IF(ISNA(VLOOKUP(CONCATENATE(C54,"_",I54),'Download meinH4all'!A:C,3,0)=TRUE),0,VLOOKUP(CONCATENATE(C54,"_",I54),'Download meinH4all'!A:C,3,0))</f>
        <v>8</v>
      </c>
      <c r="M54" s="27">
        <f t="shared" si="16"/>
        <v>132</v>
      </c>
      <c r="N54" s="27">
        <f t="shared" si="17"/>
        <v>265</v>
      </c>
      <c r="O54" s="27">
        <f t="shared" si="25"/>
        <v>2</v>
      </c>
      <c r="Q54" t="s">
        <v>1341</v>
      </c>
      <c r="R54" s="26" t="s">
        <v>138</v>
      </c>
      <c r="S54" s="9">
        <f>VLOOKUP(R54,$C$53:$O$61,13,0)</f>
        <v>1</v>
      </c>
      <c r="T54" t="s">
        <v>56</v>
      </c>
      <c r="U54" s="9">
        <f>VLOOKUP(T54,$C$53:$O$61,13,0)</f>
        <v>5</v>
      </c>
      <c r="V54" t="s">
        <v>102</v>
      </c>
      <c r="W54" s="9">
        <f>VLOOKUP(V54,$C$53:$O$61,13,0)</f>
        <v>6</v>
      </c>
      <c r="X54" t="s">
        <v>21</v>
      </c>
      <c r="Y54" s="9">
        <f>VLOOKUP(X54,$C$53:$O$61,13,0)</f>
        <v>9</v>
      </c>
      <c r="Z54" t="s">
        <v>1347</v>
      </c>
      <c r="AA54" s="9"/>
    </row>
    <row r="55" spans="1:27" x14ac:dyDescent="0.3">
      <c r="A55" s="17" t="s">
        <v>164</v>
      </c>
      <c r="B55" s="17">
        <v>24246</v>
      </c>
      <c r="C55" s="17" t="s">
        <v>104</v>
      </c>
      <c r="D55" s="17" t="str">
        <f>VLOOKUP(LEFT(A55,3),Umsetzung!C:E,2,0)</f>
        <v>wJA</v>
      </c>
      <c r="E55" s="17" t="str">
        <f>IF(ISNA(VLOOKUP(CONCATENATE(C55,"_",D55),'Download meinH4all'!A:B,2,0)=TRUE),"",VLOOKUP(CONCATENATE(C55,"_",D55),'Download meinH4all'!A:B,2,0))</f>
        <v>wJA-BzL1</v>
      </c>
      <c r="F55" s="17">
        <f>IF(ISNA(VLOOKUP(E55,Umsetzung!G:H,2,0)=TRUE),1,VLOOKUP(E55,Umsetzung!G:H,2,0))</f>
        <v>6</v>
      </c>
      <c r="G55" s="24" t="str">
        <f>IF(ISNA(VLOOKUP(CONCATENATE(C55,"_",D55),'Download meinH4all'!A:C,3,0)=TRUE),0,VLOOKUP(CONCATENATE(C55,"_",D55),'Download meinH4all'!A:C,3,0))</f>
        <v>1</v>
      </c>
      <c r="H55" s="17">
        <f t="shared" si="24"/>
        <v>119</v>
      </c>
      <c r="I55" s="17" t="str">
        <f>VLOOKUP(LEFT(A55,3),Umsetzung!C:E,3,0)</f>
        <v>wJB</v>
      </c>
      <c r="J55" s="17" t="str">
        <f>IF(ISNA(VLOOKUP(CONCATENATE(C55,"_",I55),'Download meinH4all'!A:B,2,0)=TRUE),"",VLOOKUP(CONCATENATE(C55,"_",I55),'Download meinH4all'!A:B,2,0))</f>
        <v>wJB-BL</v>
      </c>
      <c r="K55" s="17">
        <f>IF(ISNA(VLOOKUP(J55,Umsetzung!G:H,2,0)=TRUE),1,VLOOKUP(J55,Umsetzung!G:H,2,0))</f>
        <v>7</v>
      </c>
      <c r="L55" s="24" t="str">
        <f>IF(ISNA(VLOOKUP(CONCATENATE(C55,"_",I55),'Download meinH4all'!A:C,3,0)=TRUE),0,VLOOKUP(CONCATENATE(C55,"_",I55),'Download meinH4all'!A:C,3,0))</f>
        <v>7</v>
      </c>
      <c r="M55" s="17">
        <f t="shared" si="16"/>
        <v>133</v>
      </c>
      <c r="N55" s="17">
        <f t="shared" si="17"/>
        <v>252</v>
      </c>
      <c r="O55" s="17">
        <f t="shared" si="25"/>
        <v>3</v>
      </c>
      <c r="Q55" t="s">
        <v>1343</v>
      </c>
      <c r="R55" t="s">
        <v>104</v>
      </c>
      <c r="S55" s="9">
        <f>VLOOKUP(R55,$C$53:$O$61,13,0)</f>
        <v>3</v>
      </c>
      <c r="T55" s="26" t="s">
        <v>63</v>
      </c>
      <c r="U55" s="9">
        <f>VLOOKUP(T55,$C$53:$O$61,13,0)</f>
        <v>4</v>
      </c>
      <c r="V55" t="s">
        <v>106</v>
      </c>
      <c r="W55" s="9">
        <f>VLOOKUP(V55,$C$53:$O$61,13,0)</f>
        <v>7</v>
      </c>
      <c r="X55" t="s">
        <v>110</v>
      </c>
      <c r="Y55" s="9">
        <f>VLOOKUP(X55,$C$53:$O$61,13,0)</f>
        <v>7</v>
      </c>
      <c r="Z55" t="s">
        <v>1346</v>
      </c>
      <c r="AA55" s="9"/>
    </row>
    <row r="56" spans="1:27" x14ac:dyDescent="0.3">
      <c r="A56" s="17" t="s">
        <v>164</v>
      </c>
      <c r="B56" s="17">
        <v>22337</v>
      </c>
      <c r="C56" s="17" t="s">
        <v>63</v>
      </c>
      <c r="D56" s="17" t="str">
        <f>VLOOKUP(LEFT(A56,3),Umsetzung!C:E,2,0)</f>
        <v>wJA</v>
      </c>
      <c r="E56" s="17" t="str">
        <f>IF(ISNA(VLOOKUP(CONCATENATE(C56,"_",D56),'Download meinH4all'!A:B,2,0)=TRUE),"",VLOOKUP(CONCATENATE(C56,"_",D56),'Download meinH4all'!A:B,2,0))</f>
        <v>wJA-BL</v>
      </c>
      <c r="F56" s="17">
        <f>IF(ISNA(VLOOKUP(E56,Umsetzung!G:H,2,0)=TRUE),1,VLOOKUP(E56,Umsetzung!G:H,2,0))</f>
        <v>7</v>
      </c>
      <c r="G56" s="24" t="str">
        <f>IF(ISNA(VLOOKUP(CONCATENATE(C56,"_",D56),'Download meinH4all'!A:C,3,0)=TRUE),0,VLOOKUP(CONCATENATE(C56,"_",D56),'Download meinH4all'!A:C,3,0))</f>
        <v>6</v>
      </c>
      <c r="H56" s="17">
        <f t="shared" si="24"/>
        <v>134</v>
      </c>
      <c r="I56" s="17" t="str">
        <f>VLOOKUP(LEFT(A56,3),Umsetzung!C:E,3,0)</f>
        <v>wJB</v>
      </c>
      <c r="J56" s="17" t="str">
        <f>IF(ISNA(VLOOKUP(CONCATENATE(C56,"_",I56),'Download meinH4all'!A:B,2,0)=TRUE),"",VLOOKUP(CONCATENATE(C56,"_",I56),'Download meinH4all'!A:B,2,0))</f>
        <v>wJB-BzL1</v>
      </c>
      <c r="K56" s="17">
        <f>IF(ISNA(VLOOKUP(J56,Umsetzung!G:H,2,0)=TRUE),1,VLOOKUP(J56,Umsetzung!G:H,2,0))</f>
        <v>6</v>
      </c>
      <c r="L56" s="24" t="str">
        <f>IF(ISNA(VLOOKUP(CONCATENATE(C56,"_",I56),'Download meinH4all'!A:C,3,0)=TRUE),0,VLOOKUP(CONCATENATE(C56,"_",I56),'Download meinH4all'!A:C,3,0))</f>
        <v>3</v>
      </c>
      <c r="M56" s="17">
        <f t="shared" si="16"/>
        <v>117</v>
      </c>
      <c r="N56" s="17">
        <f t="shared" si="17"/>
        <v>251</v>
      </c>
      <c r="O56" s="17">
        <f t="shared" si="25"/>
        <v>4</v>
      </c>
    </row>
    <row r="57" spans="1:27" x14ac:dyDescent="0.3">
      <c r="A57" s="17" t="s">
        <v>164</v>
      </c>
      <c r="B57" s="17">
        <v>27011</v>
      </c>
      <c r="C57" s="17" t="s">
        <v>56</v>
      </c>
      <c r="D57" s="17" t="str">
        <f>VLOOKUP(LEFT(A57,3),Umsetzung!C:E,2,0)</f>
        <v>wJA</v>
      </c>
      <c r="E57" s="17" t="str">
        <f>IF(ISNA(VLOOKUP(CONCATENATE(C57,"_",D57),'Download meinH4all'!A:B,2,0)=TRUE),"",VLOOKUP(CONCATENATE(C57,"_",D57),'Download meinH4all'!A:B,2,0))</f>
        <v>wJA-BK-HVW</v>
      </c>
      <c r="F57" s="17">
        <f>IF(ISNA(VLOOKUP(E57,Umsetzung!G:H,2,0)=TRUE),1,VLOOKUP(E57,Umsetzung!G:H,2,0))</f>
        <v>6</v>
      </c>
      <c r="G57" s="24">
        <f>IF(ISNA(VLOOKUP(CONCATENATE(C57,"_",D57),'Download meinH4all'!A:C,3,0)=TRUE),0,VLOOKUP(CONCATENATE(C57,"_",D57),'Download meinH4all'!A:C,3,0))</f>
        <v>4</v>
      </c>
      <c r="H57" s="17">
        <f t="shared" si="24"/>
        <v>116</v>
      </c>
      <c r="I57" s="17" t="str">
        <f>VLOOKUP(LEFT(A57,3),Umsetzung!C:E,3,0)</f>
        <v>wJB</v>
      </c>
      <c r="J57" s="17" t="str">
        <f>IF(ISNA(VLOOKUP(CONCATENATE(C57,"_",I57),'Download meinH4all'!A:B,2,0)=TRUE),"",VLOOKUP(CONCATENATE(C57,"_",I57),'Download meinH4all'!A:B,2,0))</f>
        <v>wJB-BK-HVW</v>
      </c>
      <c r="K57" s="17">
        <f>IF(ISNA(VLOOKUP(J57,Umsetzung!G:H,2,0)=TRUE),1,VLOOKUP(J57,Umsetzung!G:H,2,0))</f>
        <v>6</v>
      </c>
      <c r="L57" s="24">
        <f>IF(ISNA(VLOOKUP(CONCATENATE(C57,"_",I57),'Download meinH4all'!A:C,3,0)=TRUE),0,VLOOKUP(CONCATENATE(C57,"_",I57),'Download meinH4all'!A:C,3,0))</f>
        <v>4</v>
      </c>
      <c r="M57" s="17">
        <f t="shared" si="16"/>
        <v>116</v>
      </c>
      <c r="N57" s="17">
        <f t="shared" si="17"/>
        <v>232</v>
      </c>
      <c r="O57" s="17">
        <f t="shared" si="25"/>
        <v>5</v>
      </c>
    </row>
    <row r="58" spans="1:27" x14ac:dyDescent="0.3">
      <c r="A58" s="17" t="s">
        <v>164</v>
      </c>
      <c r="B58" s="17">
        <v>22391</v>
      </c>
      <c r="C58" s="17" t="s">
        <v>102</v>
      </c>
      <c r="D58" s="17" t="str">
        <f>VLOOKUP(LEFT(A58,3),Umsetzung!C:E,2,0)</f>
        <v>wJA</v>
      </c>
      <c r="E58" s="17" t="str">
        <f>IF(ISNA(VLOOKUP(CONCATENATE(C58,"_",D58),'Download meinH4all'!A:B,2,0)=TRUE),"",VLOOKUP(CONCATENATE(C58,"_",D58),'Download meinH4all'!A:B,2,0))</f>
        <v>wJA-BL</v>
      </c>
      <c r="F58" s="17">
        <f>IF(ISNA(VLOOKUP(E58,Umsetzung!G:H,2,0)=TRUE),1,VLOOKUP(E58,Umsetzung!G:H,2,0))</f>
        <v>7</v>
      </c>
      <c r="G58" s="24" t="str">
        <f>IF(ISNA(VLOOKUP(CONCATENATE(C58,"_",D58),'Download meinH4all'!A:C,3,0)=TRUE),0,VLOOKUP(CONCATENATE(C58,"_",D58),'Download meinH4all'!A:C,3,0))</f>
        <v>9</v>
      </c>
      <c r="H58" s="17">
        <f t="shared" si="24"/>
        <v>131</v>
      </c>
      <c r="I58" s="17" t="str">
        <f>VLOOKUP(LEFT(A58,3),Umsetzung!C:E,3,0)</f>
        <v>wJB</v>
      </c>
      <c r="J58" s="17" t="str">
        <f>IF(ISNA(VLOOKUP(CONCATENATE(C58,"_",I58),'Download meinH4all'!A:B,2,0)=TRUE),"",VLOOKUP(CONCATENATE(C58,"_",I58),'Download meinH4all'!A:B,2,0))</f>
        <v>wJB-BzL2</v>
      </c>
      <c r="K58" s="17">
        <f>IF(ISNA(VLOOKUP(J58,Umsetzung!G:H,2,0)=TRUE),1,VLOOKUP(J58,Umsetzung!G:H,2,0))</f>
        <v>5</v>
      </c>
      <c r="L58" s="24" t="str">
        <f>IF(ISNA(VLOOKUP(CONCATENATE(C58,"_",I58),'Download meinH4all'!A:C,3,0)=TRUE),0,VLOOKUP(CONCATENATE(C58,"_",I58),'Download meinH4all'!A:C,3,0))</f>
        <v>5</v>
      </c>
      <c r="M58" s="17">
        <f t="shared" si="16"/>
        <v>95</v>
      </c>
      <c r="N58" s="17">
        <f t="shared" si="17"/>
        <v>226</v>
      </c>
      <c r="O58" s="17">
        <f t="shared" si="25"/>
        <v>6</v>
      </c>
    </row>
    <row r="59" spans="1:27" x14ac:dyDescent="0.3">
      <c r="A59" s="17" t="s">
        <v>164</v>
      </c>
      <c r="B59" s="17">
        <v>22020</v>
      </c>
      <c r="C59" s="17" t="s">
        <v>106</v>
      </c>
      <c r="D59" s="17" t="str">
        <f>VLOOKUP(LEFT(A59,3),Umsetzung!C:E,2,0)</f>
        <v>wJA</v>
      </c>
      <c r="E59" s="17" t="str">
        <f>IF(ISNA(VLOOKUP(CONCATENATE(C59,"_",D59),'Download meinH4all'!A:B,2,0)=TRUE),"",VLOOKUP(CONCATENATE(C59,"_",D59),'Download meinH4all'!A:B,2,0))</f>
        <v/>
      </c>
      <c r="F59" s="17">
        <f>IF(ISNA(VLOOKUP(E59,Umsetzung!G:H,2,0)=TRUE),1,VLOOKUP(E59,Umsetzung!G:H,2,0))</f>
        <v>1</v>
      </c>
      <c r="G59" s="24">
        <f>IF(ISNA(VLOOKUP(CONCATENATE(C59,"_",D59),'Download meinH4all'!A:C,3,0)=TRUE),0,VLOOKUP(CONCATENATE(C59,"_",D59),'Download meinH4all'!A:C,3,0))</f>
        <v>0</v>
      </c>
      <c r="H59" s="17">
        <f t="shared" si="24"/>
        <v>0</v>
      </c>
      <c r="I59" s="17" t="str">
        <f>VLOOKUP(LEFT(A59,3),Umsetzung!C:E,3,0)</f>
        <v>wJB</v>
      </c>
      <c r="J59" s="17" t="str">
        <f>IF(ISNA(VLOOKUP(CONCATENATE(C59,"_",I59),'Download meinH4all'!A:B,2,0)=TRUE),"",VLOOKUP(CONCATENATE(C59,"_",I59),'Download meinH4all'!A:B,2,0))</f>
        <v>wJB-BWOL-P</v>
      </c>
      <c r="K59" s="17">
        <f>IF(ISNA(VLOOKUP(J59,Umsetzung!G:H,2,0)=TRUE),1,VLOOKUP(J59,Umsetzung!G:H,2,0))</f>
        <v>8</v>
      </c>
      <c r="L59" s="24" t="str">
        <f>IF(ISNA(VLOOKUP(CONCATENATE(C59,"_",I59),'Download meinH4all'!A:C,3,0)=TRUE),0,VLOOKUP(CONCATENATE(C59,"_",I59),'Download meinH4all'!A:C,3,0))</f>
        <v>3</v>
      </c>
      <c r="M59" s="17">
        <f t="shared" si="16"/>
        <v>157</v>
      </c>
      <c r="N59" s="17">
        <f t="shared" si="17"/>
        <v>157</v>
      </c>
      <c r="O59" s="17">
        <f t="shared" si="25"/>
        <v>7</v>
      </c>
    </row>
    <row r="60" spans="1:27" x14ac:dyDescent="0.3">
      <c r="A60" s="17" t="s">
        <v>164</v>
      </c>
      <c r="B60" s="17">
        <v>25145</v>
      </c>
      <c r="C60" s="17" t="s">
        <v>110</v>
      </c>
      <c r="D60" s="17" t="str">
        <f>VLOOKUP(LEFT(A60,3),Umsetzung!C:E,2,0)</f>
        <v>wJA</v>
      </c>
      <c r="E60" s="17" t="str">
        <f>IF(ISNA(VLOOKUP(CONCATENATE(C60,"_",D60),'Download meinH4all'!A:B,2,0)=TRUE),"",VLOOKUP(CONCATENATE(C60,"_",D60),'Download meinH4all'!A:B,2,0))</f>
        <v>wJA-BWOL-P</v>
      </c>
      <c r="F60" s="17">
        <f>IF(ISNA(VLOOKUP(E60,Umsetzung!G:H,2,0)=TRUE),1,VLOOKUP(E60,Umsetzung!G:H,2,0))</f>
        <v>8</v>
      </c>
      <c r="G60" s="24">
        <f>IF(ISNA(VLOOKUP(CONCATENATE(C60,"_",D60),'Download meinH4all'!A:C,3,0)=TRUE),0,VLOOKUP(CONCATENATE(C60,"_",D60),'Download meinH4all'!A:C,3,0))</f>
        <v>3</v>
      </c>
      <c r="H60" s="17">
        <f t="shared" si="24"/>
        <v>157</v>
      </c>
      <c r="I60" s="17" t="str">
        <f>VLOOKUP(LEFT(A60,3),Umsetzung!C:E,3,0)</f>
        <v>wJB</v>
      </c>
      <c r="J60" s="17" t="str">
        <f>IF(ISNA(VLOOKUP(CONCATENATE(C60,"_",I60),'Download meinH4all'!A:B,2,0)=TRUE),"",VLOOKUP(CONCATENATE(C60,"_",I60),'Download meinH4all'!A:B,2,0))</f>
        <v/>
      </c>
      <c r="K60" s="17">
        <f>IF(ISNA(VLOOKUP(J60,Umsetzung!G:H,2,0)=TRUE),1,VLOOKUP(J60,Umsetzung!G:H,2,0))</f>
        <v>1</v>
      </c>
      <c r="L60" s="24">
        <f>IF(ISNA(VLOOKUP(CONCATENATE(C60,"_",I60),'Download meinH4all'!A:C,3,0)=TRUE),0,VLOOKUP(CONCATENATE(C60,"_",I60),'Download meinH4all'!A:C,3,0))</f>
        <v>0</v>
      </c>
      <c r="M60" s="17">
        <f t="shared" si="16"/>
        <v>0</v>
      </c>
      <c r="N60" s="17">
        <f t="shared" si="17"/>
        <v>157</v>
      </c>
      <c r="O60" s="17">
        <f t="shared" si="25"/>
        <v>7</v>
      </c>
    </row>
    <row r="61" spans="1:27" x14ac:dyDescent="0.3">
      <c r="A61" s="17" t="s">
        <v>164</v>
      </c>
      <c r="B61" s="17">
        <v>24083</v>
      </c>
      <c r="C61" s="17" t="s">
        <v>21</v>
      </c>
      <c r="D61" s="17" t="str">
        <f>VLOOKUP(LEFT(A61,3),Umsetzung!C:E,2,0)</f>
        <v>wJA</v>
      </c>
      <c r="E61" s="17" t="str">
        <f>IF(ISNA(VLOOKUP(CONCATENATE(C61,"_",D61),'Download meinH4all'!A:B,2,0)=TRUE),"",VLOOKUP(CONCATENATE(C61,"_",D61),'Download meinH4all'!A:B,2,0))</f>
        <v>wJA-BL</v>
      </c>
      <c r="F61" s="17">
        <f>IF(ISNA(VLOOKUP(E61,Umsetzung!G:H,2,0)=TRUE),1,VLOOKUP(E61,Umsetzung!G:H,2,0))</f>
        <v>7</v>
      </c>
      <c r="G61" s="24" t="str">
        <f>IF(ISNA(VLOOKUP(CONCATENATE(C61,"_",D61),'Download meinH4all'!A:C,3,0)=TRUE),0,VLOOKUP(CONCATENATE(C61,"_",D61),'Download meinH4all'!A:C,3,0))</f>
        <v>8</v>
      </c>
      <c r="H61" s="17">
        <f t="shared" si="24"/>
        <v>132</v>
      </c>
      <c r="I61" s="17" t="str">
        <f>VLOOKUP(LEFT(A61,3),Umsetzung!C:E,3,0)</f>
        <v>wJB</v>
      </c>
      <c r="J61" s="17" t="str">
        <f>IF(ISNA(VLOOKUP(CONCATENATE(C61,"_",I61),'Download meinH4all'!A:B,2,0)=TRUE),"",VLOOKUP(CONCATENATE(C61,"_",I61),'Download meinH4all'!A:B,2,0))</f>
        <v/>
      </c>
      <c r="K61" s="17">
        <f>IF(ISNA(VLOOKUP(J61,Umsetzung!G:H,2,0)=TRUE),1,VLOOKUP(J61,Umsetzung!G:H,2,0))</f>
        <v>1</v>
      </c>
      <c r="L61" s="24">
        <f>IF(ISNA(VLOOKUP(CONCATENATE(C61,"_",I61),'Download meinH4all'!A:C,3,0)=TRUE),0,VLOOKUP(CONCATENATE(C61,"_",I61),'Download meinH4all'!A:C,3,0))</f>
        <v>0</v>
      </c>
      <c r="M61" s="17">
        <f t="shared" si="16"/>
        <v>0</v>
      </c>
      <c r="N61" s="17">
        <f t="shared" si="17"/>
        <v>132</v>
      </c>
      <c r="O61" s="17">
        <f t="shared" si="25"/>
        <v>9</v>
      </c>
    </row>
    <row r="62" spans="1:27" x14ac:dyDescent="0.3">
      <c r="A62" s="18" t="s">
        <v>165</v>
      </c>
      <c r="B62" s="18">
        <v>25202</v>
      </c>
      <c r="C62" s="18" t="s">
        <v>97</v>
      </c>
      <c r="D62" s="18" t="str">
        <f>VLOOKUP(LEFT(A62,3),Umsetzung!C:E,2,0)</f>
        <v>wJB</v>
      </c>
      <c r="E62" s="18" t="str">
        <f>IF(ISNA(VLOOKUP(CONCATENATE(C62,"_",D62),'Download meinH4all'!A:B,2,0)=TRUE),"",VLOOKUP(CONCATENATE(C62,"_",D62),'Download meinH4all'!A:B,2,0))</f>
        <v>wJB-BL</v>
      </c>
      <c r="F62" s="18">
        <f>IF(ISNA(VLOOKUP(E62,Umsetzung!G:H,2,0)=TRUE),1,VLOOKUP(E62,Umsetzung!G:H,2,0))</f>
        <v>7</v>
      </c>
      <c r="G62" s="25" t="str">
        <f>IF(ISNA(VLOOKUP(CONCATENATE(C62,"_",D62),'Download meinH4all'!A:C,3,0)=TRUE),0,VLOOKUP(CONCATENATE(C62,"_",D62),'Download meinH4all'!A:C,3,0))</f>
        <v>3</v>
      </c>
      <c r="H62" s="18">
        <f t="shared" si="24"/>
        <v>137</v>
      </c>
      <c r="I62" s="18" t="str">
        <f>VLOOKUP(LEFT(A62,3),Umsetzung!C:E,3,0)</f>
        <v>wJC</v>
      </c>
      <c r="J62" s="18" t="str">
        <f>IF(ISNA(VLOOKUP(CONCATENATE(C62,"_",I62),'Download meinH4all'!A:B,2,0)=TRUE),"",VLOOKUP(CONCATENATE(C62,"_",I62),'Download meinH4all'!A:B,2,0))</f>
        <v>wJC-BL</v>
      </c>
      <c r="K62" s="18">
        <f>IF(ISNA(VLOOKUP(J62,Umsetzung!G:H,2,0)=TRUE),1,VLOOKUP(J62,Umsetzung!G:H,2,0))</f>
        <v>7</v>
      </c>
      <c r="L62" s="25" t="str">
        <f>IF(ISNA(VLOOKUP(CONCATENATE(C62,"_",I62),'Download meinH4all'!A:C,3,0)=TRUE),0,VLOOKUP(CONCATENATE(C62,"_",I62),'Download meinH4all'!A:C,3,0))</f>
        <v>8</v>
      </c>
      <c r="M62" s="18">
        <f t="shared" si="16"/>
        <v>132</v>
      </c>
      <c r="N62" s="18">
        <f t="shared" si="17"/>
        <v>269</v>
      </c>
      <c r="O62" s="18">
        <f t="shared" ref="O62:O74" si="26">RANK(N62,$N$62:$N$74)</f>
        <v>1</v>
      </c>
    </row>
    <row r="63" spans="1:27" x14ac:dyDescent="0.3">
      <c r="A63" s="18" t="s">
        <v>165</v>
      </c>
      <c r="B63" s="18">
        <v>23277</v>
      </c>
      <c r="C63" s="18" t="s">
        <v>57</v>
      </c>
      <c r="D63" s="18" t="str">
        <f>VLOOKUP(LEFT(A63,3),Umsetzung!C:E,2,0)</f>
        <v>wJB</v>
      </c>
      <c r="E63" s="18" t="str">
        <f>IF(ISNA(VLOOKUP(CONCATENATE(C63,"_",D63),'Download meinH4all'!A:B,2,0)=TRUE),"",VLOOKUP(CONCATENATE(C63,"_",D63),'Download meinH4all'!A:B,2,0))</f>
        <v>wJB-BL</v>
      </c>
      <c r="F63" s="18">
        <f>IF(ISNA(VLOOKUP(E63,Umsetzung!G:H,2,0)=TRUE),1,VLOOKUP(E63,Umsetzung!G:H,2,0))</f>
        <v>7</v>
      </c>
      <c r="G63" s="25" t="str">
        <f>IF(ISNA(VLOOKUP(CONCATENATE(C63,"_",D63),'Download meinH4all'!A:C,3,0)=TRUE),0,VLOOKUP(CONCATENATE(C63,"_",D63),'Download meinH4all'!A:C,3,0))</f>
        <v>5</v>
      </c>
      <c r="H63" s="18">
        <f t="shared" si="24"/>
        <v>135</v>
      </c>
      <c r="I63" s="18" t="str">
        <f>VLOOKUP(LEFT(A63,3),Umsetzung!C:E,3,0)</f>
        <v>wJC</v>
      </c>
      <c r="J63" s="18" t="str">
        <f>IF(ISNA(VLOOKUP(CONCATENATE(C63,"_",I63),'Download meinH4all'!A:B,2,0)=TRUE),"",VLOOKUP(CONCATENATE(C63,"_",I63),'Download meinH4all'!A:B,2,0))</f>
        <v>wJC-BzL1</v>
      </c>
      <c r="K63" s="18">
        <f>IF(ISNA(VLOOKUP(J63,Umsetzung!G:H,2,0)=TRUE),1,VLOOKUP(J63,Umsetzung!G:H,2,0))</f>
        <v>6</v>
      </c>
      <c r="L63" s="25" t="str">
        <f>IF(ISNA(VLOOKUP(CONCATENATE(C63,"_",I63),'Download meinH4all'!A:C,3,0)=TRUE),0,VLOOKUP(CONCATENATE(C63,"_",I63),'Download meinH4all'!A:C,3,0))</f>
        <v>1</v>
      </c>
      <c r="M63" s="18">
        <f t="shared" si="16"/>
        <v>119</v>
      </c>
      <c r="N63" s="18">
        <f t="shared" si="17"/>
        <v>254</v>
      </c>
      <c r="O63" s="18">
        <f t="shared" si="26"/>
        <v>2</v>
      </c>
      <c r="Q63" t="s">
        <v>1341</v>
      </c>
      <c r="R63" s="26" t="s">
        <v>97</v>
      </c>
      <c r="S63" s="9">
        <f>VLOOKUP(R63,$C$62:$O$74,13,0)</f>
        <v>1</v>
      </c>
      <c r="T63" t="s">
        <v>56</v>
      </c>
      <c r="U63" s="9">
        <f>VLOOKUP(T63,$C$62:$O$74,13,0)</f>
        <v>6</v>
      </c>
      <c r="V63" t="s">
        <v>281</v>
      </c>
      <c r="W63" s="9">
        <f>VLOOKUP(V63,$C$62:$O$74,13,0)</f>
        <v>9</v>
      </c>
      <c r="X63" t="s">
        <v>33</v>
      </c>
      <c r="Y63" s="9">
        <f>VLOOKUP(X63,$C$62:$O$74,13,0)</f>
        <v>10</v>
      </c>
      <c r="Z63" t="s">
        <v>1346</v>
      </c>
    </row>
    <row r="64" spans="1:27" x14ac:dyDescent="0.3">
      <c r="A64" s="18" t="s">
        <v>165</v>
      </c>
      <c r="B64" s="18">
        <v>24055</v>
      </c>
      <c r="C64" s="18" t="s">
        <v>101</v>
      </c>
      <c r="D64" s="18" t="str">
        <f>VLOOKUP(LEFT(A64,3),Umsetzung!C:E,2,0)</f>
        <v>wJB</v>
      </c>
      <c r="E64" s="18" t="str">
        <f>IF(ISNA(VLOOKUP(CONCATENATE(C64,"_",D64),'Download meinH4all'!A:B,2,0)=TRUE),"",VLOOKUP(CONCATENATE(C64,"_",D64),'Download meinH4all'!A:B,2,0))</f>
        <v>wJB-BL</v>
      </c>
      <c r="F64" s="18">
        <f>IF(ISNA(VLOOKUP(E64,Umsetzung!G:H,2,0)=TRUE),1,VLOOKUP(E64,Umsetzung!G:H,2,0))</f>
        <v>7</v>
      </c>
      <c r="G64" s="25" t="str">
        <f>IF(ISNA(VLOOKUP(CONCATENATE(C64,"_",D64),'Download meinH4all'!A:C,3,0)=TRUE),0,VLOOKUP(CONCATENATE(C64,"_",D64),'Download meinH4all'!A:C,3,0))</f>
        <v>8</v>
      </c>
      <c r="H64" s="18">
        <f t="shared" si="24"/>
        <v>132</v>
      </c>
      <c r="I64" s="18" t="str">
        <f>VLOOKUP(LEFT(A64,3),Umsetzung!C:E,3,0)</f>
        <v>wJC</v>
      </c>
      <c r="J64" s="18" t="str">
        <f>IF(ISNA(VLOOKUP(CONCATENATE(C64,"_",I64),'Download meinH4all'!A:B,2,0)=TRUE),"",VLOOKUP(CONCATENATE(C64,"_",I64),'Download meinH4all'!A:B,2,0))</f>
        <v>wJC-BzL1</v>
      </c>
      <c r="K64" s="18">
        <f>IF(ISNA(VLOOKUP(J64,Umsetzung!G:H,2,0)=TRUE),1,VLOOKUP(J64,Umsetzung!G:H,2,0))</f>
        <v>6</v>
      </c>
      <c r="L64" s="25">
        <f>IF(ISNA(VLOOKUP(CONCATENATE(C64,"_",I64),'Download meinH4all'!A:C,3,0)=TRUE),0,VLOOKUP(CONCATENATE(C64,"_",I64),'Download meinH4all'!A:C,3,0))</f>
        <v>2</v>
      </c>
      <c r="M64" s="18">
        <f t="shared" si="16"/>
        <v>118</v>
      </c>
      <c r="N64" s="18">
        <f t="shared" si="17"/>
        <v>250</v>
      </c>
      <c r="O64" s="18">
        <f t="shared" si="26"/>
        <v>3</v>
      </c>
      <c r="Q64" t="s">
        <v>1343</v>
      </c>
      <c r="R64" s="26" t="s">
        <v>57</v>
      </c>
      <c r="S64" s="9">
        <f t="shared" ref="S64:U65" si="27">VLOOKUP(R64,$C$62:$O$74,13,0)</f>
        <v>2</v>
      </c>
      <c r="T64" t="s">
        <v>280</v>
      </c>
      <c r="U64" s="9">
        <f t="shared" si="27"/>
        <v>5</v>
      </c>
      <c r="V64" t="s">
        <v>58</v>
      </c>
      <c r="W64" s="9">
        <f t="shared" ref="W64" si="28">VLOOKUP(V64,$C$62:$O$74,13,0)</f>
        <v>7</v>
      </c>
      <c r="X64" t="s">
        <v>43</v>
      </c>
      <c r="Y64" s="9">
        <f t="shared" ref="Y64" si="29">VLOOKUP(X64,$C$62:$O$74,13,0)</f>
        <v>11</v>
      </c>
      <c r="Z64" t="s">
        <v>131</v>
      </c>
    </row>
    <row r="65" spans="1:26" x14ac:dyDescent="0.3">
      <c r="A65" s="18" t="s">
        <v>165</v>
      </c>
      <c r="B65" s="18">
        <v>21102</v>
      </c>
      <c r="C65" s="18" t="s">
        <v>46</v>
      </c>
      <c r="D65" s="18" t="str">
        <f>VLOOKUP(LEFT(A65,3),Umsetzung!C:E,2,0)</f>
        <v>wJB</v>
      </c>
      <c r="E65" s="18" t="str">
        <f>IF(ISNA(VLOOKUP(CONCATENATE(C65,"_",D65),'Download meinH4all'!A:B,2,0)=TRUE),"",VLOOKUP(CONCATENATE(C65,"_",D65),'Download meinH4all'!A:B,2,0))</f>
        <v>wJB-BL</v>
      </c>
      <c r="F65" s="18">
        <f>IF(ISNA(VLOOKUP(E65,Umsetzung!G:H,2,0)=TRUE),1,VLOOKUP(E65,Umsetzung!G:H,2,0))</f>
        <v>7</v>
      </c>
      <c r="G65" s="25" t="str">
        <f>IF(ISNA(VLOOKUP(CONCATENATE(C65,"_",D65),'Download meinH4all'!A:C,3,0)=TRUE),0,VLOOKUP(CONCATENATE(C65,"_",D65),'Download meinH4all'!A:C,3,0))</f>
        <v>1</v>
      </c>
      <c r="H65" s="18">
        <f t="shared" si="24"/>
        <v>139</v>
      </c>
      <c r="I65" s="18" t="str">
        <f>VLOOKUP(LEFT(A65,3),Umsetzung!C:E,3,0)</f>
        <v>wJC</v>
      </c>
      <c r="J65" s="18" t="str">
        <f>IF(ISNA(VLOOKUP(CONCATENATE(C65,"_",I65),'Download meinH4all'!A:B,2,0)=TRUE),"",VLOOKUP(CONCATENATE(C65,"_",I65),'Download meinH4all'!A:B,2,0))</f>
        <v>wJC-BzL2</v>
      </c>
      <c r="K65" s="18">
        <f>IF(ISNA(VLOOKUP(J65,Umsetzung!G:H,2,0)=TRUE),1,VLOOKUP(J65,Umsetzung!G:H,2,0))</f>
        <v>5</v>
      </c>
      <c r="L65" s="25" t="str">
        <f>IF(ISNA(VLOOKUP(CONCATENATE(C65,"_",I65),'Download meinH4all'!A:C,3,0)=TRUE),0,VLOOKUP(CONCATENATE(C65,"_",I65),'Download meinH4all'!A:C,3,0))</f>
        <v>1</v>
      </c>
      <c r="M65" s="18">
        <f t="shared" si="16"/>
        <v>99</v>
      </c>
      <c r="N65" s="18">
        <f t="shared" si="17"/>
        <v>238</v>
      </c>
      <c r="O65" s="18">
        <f t="shared" si="26"/>
        <v>4</v>
      </c>
      <c r="Q65" t="s">
        <v>1342</v>
      </c>
      <c r="R65" t="s">
        <v>101</v>
      </c>
      <c r="S65" s="9">
        <f t="shared" si="27"/>
        <v>3</v>
      </c>
      <c r="T65" t="s">
        <v>46</v>
      </c>
      <c r="U65" s="9">
        <f t="shared" si="27"/>
        <v>4</v>
      </c>
      <c r="V65" s="26" t="s">
        <v>99</v>
      </c>
      <c r="W65" s="9">
        <f t="shared" ref="W65" si="30">VLOOKUP(V65,$C$62:$O$74,13,0)</f>
        <v>7</v>
      </c>
      <c r="X65" t="s">
        <v>1335</v>
      </c>
      <c r="Y65" s="9">
        <f t="shared" ref="Y65" si="31">VLOOKUP(X65,$C$62:$O$74,13,0)</f>
        <v>12</v>
      </c>
      <c r="Z65" t="s">
        <v>1347</v>
      </c>
    </row>
    <row r="66" spans="1:26" x14ac:dyDescent="0.3">
      <c r="A66" s="18" t="s">
        <v>165</v>
      </c>
      <c r="B66" s="18">
        <v>22417</v>
      </c>
      <c r="C66" s="18" t="s">
        <v>280</v>
      </c>
      <c r="D66" s="18" t="str">
        <f>VLOOKUP(LEFT(A66,3),Umsetzung!C:E,2,0)</f>
        <v>wJB</v>
      </c>
      <c r="E66" s="18" t="s">
        <v>291</v>
      </c>
      <c r="F66" s="18">
        <f>IF(ISNA(VLOOKUP(E66,Umsetzung!G:H,2,0)=TRUE),1,VLOOKUP(E66,Umsetzung!G:H,2,0))</f>
        <v>6</v>
      </c>
      <c r="G66" s="25">
        <v>2</v>
      </c>
      <c r="H66" s="18">
        <f t="shared" si="24"/>
        <v>118</v>
      </c>
      <c r="I66" s="18" t="str">
        <f>VLOOKUP(LEFT(A66,3),Umsetzung!C:E,3,0)</f>
        <v>wJC</v>
      </c>
      <c r="J66" s="18" t="s">
        <v>291</v>
      </c>
      <c r="K66" s="18">
        <f>IF(ISNA(VLOOKUP(J66,Umsetzung!G:H,2,0)=TRUE),1,VLOOKUP(J66,Umsetzung!G:H,2,0))</f>
        <v>6</v>
      </c>
      <c r="L66" s="25">
        <v>1</v>
      </c>
      <c r="M66" s="18">
        <f t="shared" ref="M66:M74" si="32">+(K66-IF(L66=0,1,0))*$Q$1-L66</f>
        <v>119</v>
      </c>
      <c r="N66" s="18">
        <f t="shared" ref="N66:N74" si="33">+M66+H66</f>
        <v>237</v>
      </c>
      <c r="O66" s="18">
        <f t="shared" si="26"/>
        <v>5</v>
      </c>
    </row>
    <row r="67" spans="1:26" x14ac:dyDescent="0.3">
      <c r="A67" s="18" t="s">
        <v>165</v>
      </c>
      <c r="B67" s="18">
        <v>27011</v>
      </c>
      <c r="C67" s="18" t="s">
        <v>56</v>
      </c>
      <c r="D67" s="18" t="str">
        <f>VLOOKUP(LEFT(A67,3),Umsetzung!C:E,2,0)</f>
        <v>wJB</v>
      </c>
      <c r="E67" s="18" t="str">
        <f>IF(ISNA(VLOOKUP(CONCATENATE(C67,"_",D67),'Download meinH4all'!A:B,2,0)=TRUE),"",VLOOKUP(CONCATENATE(C67,"_",D67),'Download meinH4all'!A:B,2,0))</f>
        <v>wJB-BK-HVW</v>
      </c>
      <c r="F67" s="18">
        <f>IF(ISNA(VLOOKUP(E67,Umsetzung!G:H,2,0)=TRUE),1,VLOOKUP(E67,Umsetzung!G:H,2,0))</f>
        <v>6</v>
      </c>
      <c r="G67" s="25">
        <f>IF(ISNA(VLOOKUP(CONCATENATE(C67,"_",D67),'Download meinH4all'!A:C,3,0)=TRUE),0,VLOOKUP(CONCATENATE(C67,"_",D67),'Download meinH4all'!A:C,3,0))</f>
        <v>4</v>
      </c>
      <c r="H67" s="18">
        <f t="shared" si="24"/>
        <v>116</v>
      </c>
      <c r="I67" s="18" t="str">
        <f>VLOOKUP(LEFT(A67,3),Umsetzung!C:E,3,0)</f>
        <v>wJC</v>
      </c>
      <c r="J67" s="18" t="str">
        <f>IF(ISNA(VLOOKUP(CONCATENATE(C67,"_",I67),'Download meinH4all'!A:B,2,0)=TRUE),"",VLOOKUP(CONCATENATE(C67,"_",I67),'Download meinH4all'!A:B,2,0))</f>
        <v>wJC-BzL-HVW</v>
      </c>
      <c r="K67" s="18">
        <f>IF(ISNA(VLOOKUP(J67,Umsetzung!G:H,2,0)=TRUE),1,VLOOKUP(J67,Umsetzung!G:H,2,0))</f>
        <v>6</v>
      </c>
      <c r="L67" s="25">
        <f>IF(ISNA(VLOOKUP(CONCATENATE(C67,"_",I67),'Download meinH4all'!A:C,3,0)=TRUE),0,VLOOKUP(CONCATENATE(C67,"_",I67),'Download meinH4all'!A:C,3,0))</f>
        <v>1</v>
      </c>
      <c r="M67" s="18">
        <f t="shared" si="32"/>
        <v>119</v>
      </c>
      <c r="N67" s="18">
        <f t="shared" si="33"/>
        <v>235</v>
      </c>
      <c r="O67" s="18">
        <f t="shared" si="26"/>
        <v>6</v>
      </c>
    </row>
    <row r="68" spans="1:26" x14ac:dyDescent="0.3">
      <c r="A68" s="18" t="s">
        <v>165</v>
      </c>
      <c r="B68" s="18">
        <v>22025</v>
      </c>
      <c r="C68" s="18" t="s">
        <v>99</v>
      </c>
      <c r="D68" s="18" t="str">
        <f>VLOOKUP(LEFT(A68,3),Umsetzung!C:E,2,0)</f>
        <v>wJB</v>
      </c>
      <c r="E68" s="18" t="str">
        <f>IF(ISNA(VLOOKUP(CONCATENATE(C68,"_",D68),'Download meinH4all'!A:B,2,0)=TRUE),"",VLOOKUP(CONCATENATE(C68,"_",D68),'Download meinH4all'!A:B,2,0))</f>
        <v>wJB-BzL1</v>
      </c>
      <c r="F68" s="18">
        <f>IF(ISNA(VLOOKUP(E68,Umsetzung!G:H,2,0)=TRUE),1,VLOOKUP(E68,Umsetzung!G:H,2,0))</f>
        <v>6</v>
      </c>
      <c r="G68" s="25" t="str">
        <f>IF(ISNA(VLOOKUP(CONCATENATE(C68,"_",D68),'Download meinH4all'!A:C,3,0)=TRUE),0,VLOOKUP(CONCATENATE(C68,"_",D68),'Download meinH4all'!A:C,3,0))</f>
        <v>1</v>
      </c>
      <c r="H68" s="18">
        <f t="shared" si="24"/>
        <v>119</v>
      </c>
      <c r="I68" s="18" t="str">
        <f>VLOOKUP(LEFT(A68,3),Umsetzung!C:E,3,0)</f>
        <v>wJC</v>
      </c>
      <c r="J68" s="18" t="str">
        <f>IF(ISNA(VLOOKUP(CONCATENATE(C68,"_",I68),'Download meinH4all'!A:B,2,0)=TRUE),"",VLOOKUP(CONCATENATE(C68,"_",I68),'Download meinH4all'!A:B,2,0))</f>
        <v>wJC-BzL1</v>
      </c>
      <c r="K68" s="18">
        <f>IF(ISNA(VLOOKUP(J68,Umsetzung!G:H,2,0)=TRUE),1,VLOOKUP(J68,Umsetzung!G:H,2,0))</f>
        <v>6</v>
      </c>
      <c r="L68" s="25">
        <f>IF(ISNA(VLOOKUP(CONCATENATE(C68,"_",I68),'Download meinH4all'!A:C,3,0)=TRUE),0,VLOOKUP(CONCATENATE(C68,"_",I68),'Download meinH4all'!A:C,3,0))</f>
        <v>5</v>
      </c>
      <c r="M68" s="18">
        <f t="shared" si="32"/>
        <v>115</v>
      </c>
      <c r="N68" s="18">
        <f t="shared" si="33"/>
        <v>234</v>
      </c>
      <c r="O68" s="18">
        <f t="shared" si="26"/>
        <v>7</v>
      </c>
    </row>
    <row r="69" spans="1:26" x14ac:dyDescent="0.3">
      <c r="A69" s="18" t="s">
        <v>165</v>
      </c>
      <c r="B69" s="18">
        <v>23108</v>
      </c>
      <c r="C69" s="18" t="s">
        <v>58</v>
      </c>
      <c r="D69" s="18" t="str">
        <f>VLOOKUP(LEFT(A69,3),Umsetzung!C:E,2,0)</f>
        <v>wJB</v>
      </c>
      <c r="E69" s="18" t="str">
        <f>IF(ISNA(VLOOKUP(CONCATENATE(C69,"_",D69),'Download meinH4all'!A:B,2,0)=TRUE),"",VLOOKUP(CONCATENATE(C69,"_",D69),'Download meinH4all'!A:B,2,0))</f>
        <v>wJB-BL</v>
      </c>
      <c r="F69" s="18">
        <f>IF(ISNA(VLOOKUP(E69,Umsetzung!G:H,2,0)=TRUE),1,VLOOKUP(E69,Umsetzung!G:H,2,0))</f>
        <v>7</v>
      </c>
      <c r="G69" s="25" t="str">
        <f>IF(ISNA(VLOOKUP(CONCATENATE(C69,"_",D69),'Download meinH4all'!A:C,3,0)=TRUE),0,VLOOKUP(CONCATENATE(C69,"_",D69),'Download meinH4all'!A:C,3,0))</f>
        <v>4</v>
      </c>
      <c r="H69" s="18">
        <f t="shared" si="24"/>
        <v>136</v>
      </c>
      <c r="I69" s="18" t="str">
        <f>VLOOKUP(LEFT(A69,3),Umsetzung!C:E,3,0)</f>
        <v>wJC</v>
      </c>
      <c r="J69" s="18" t="s">
        <v>294</v>
      </c>
      <c r="K69" s="18">
        <f>IF(ISNA(VLOOKUP(J69,Umsetzung!G:H,2,0)=TRUE),1,VLOOKUP(J69,Umsetzung!G:H,2,0))</f>
        <v>5</v>
      </c>
      <c r="L69" s="25">
        <v>2</v>
      </c>
      <c r="M69" s="18">
        <f t="shared" si="32"/>
        <v>98</v>
      </c>
      <c r="N69" s="18">
        <f t="shared" si="33"/>
        <v>234</v>
      </c>
      <c r="O69" s="18">
        <f t="shared" si="26"/>
        <v>7</v>
      </c>
    </row>
    <row r="70" spans="1:26" x14ac:dyDescent="0.3">
      <c r="A70" s="18" t="s">
        <v>165</v>
      </c>
      <c r="B70" s="18">
        <v>21236</v>
      </c>
      <c r="C70" s="18" t="s">
        <v>281</v>
      </c>
      <c r="D70" s="18" t="str">
        <f>VLOOKUP(LEFT(A70,3),Umsetzung!C:E,2,0)</f>
        <v>wJB</v>
      </c>
      <c r="E70" s="18" t="str">
        <f>IF(ISNA(VLOOKUP(CONCATENATE(C70,"_",D70),'Download meinH4all'!A:B,2,0)=TRUE),"",VLOOKUP(CONCATENATE(C70,"_",D70),'Download meinH4all'!A:B,2,0))</f>
        <v>wJB-BzL1</v>
      </c>
      <c r="F70" s="18">
        <f>IF(ISNA(VLOOKUP(E70,Umsetzung!G:H,2,0)=TRUE),1,VLOOKUP(E70,Umsetzung!G:H,2,0))</f>
        <v>6</v>
      </c>
      <c r="G70" s="25" t="str">
        <f>IF(ISNA(VLOOKUP(CONCATENATE(C70,"_",D70),'Download meinH4all'!A:C,3,0)=TRUE),0,VLOOKUP(CONCATENATE(C70,"_",D70),'Download meinH4all'!A:C,3,0))</f>
        <v>1</v>
      </c>
      <c r="H70" s="18">
        <f t="shared" si="24"/>
        <v>119</v>
      </c>
      <c r="I70" s="18" t="str">
        <f>VLOOKUP(LEFT(A70,3),Umsetzung!C:E,3,0)</f>
        <v>wJC</v>
      </c>
      <c r="J70" s="18" t="str">
        <f>IF(ISNA(VLOOKUP(CONCATENATE(C70,"_",I70),'Download meinH4all'!A:B,2,0)=TRUE),"",VLOOKUP(CONCATENATE(C70,"_",I70),'Download meinH4all'!A:B,2,0))</f>
        <v>wJC-BzL2</v>
      </c>
      <c r="K70" s="18">
        <f>IF(ISNA(VLOOKUP(J70,Umsetzung!G:H,2,0)=TRUE),1,VLOOKUP(J70,Umsetzung!G:H,2,0))</f>
        <v>5</v>
      </c>
      <c r="L70" s="25" t="str">
        <f>IF(ISNA(VLOOKUP(CONCATENATE(C70,"_",I70),'Download meinH4all'!A:C,3,0)=TRUE),0,VLOOKUP(CONCATENATE(C70,"_",I70),'Download meinH4all'!A:C,3,0))</f>
        <v>4</v>
      </c>
      <c r="M70" s="18">
        <f t="shared" si="32"/>
        <v>96</v>
      </c>
      <c r="N70" s="18">
        <f t="shared" si="33"/>
        <v>215</v>
      </c>
      <c r="O70" s="18">
        <f t="shared" si="26"/>
        <v>9</v>
      </c>
    </row>
    <row r="71" spans="1:26" x14ac:dyDescent="0.3">
      <c r="A71" s="18" t="s">
        <v>165</v>
      </c>
      <c r="B71" s="18">
        <v>22045</v>
      </c>
      <c r="C71" s="18" t="s">
        <v>33</v>
      </c>
      <c r="D71" s="18" t="str">
        <f>VLOOKUP(LEFT(A71,3),Umsetzung!C:E,2,0)</f>
        <v>wJB</v>
      </c>
      <c r="E71" s="18" t="str">
        <f>IF(ISNA(VLOOKUP(CONCATENATE(C71,"_",D71),'Download meinH4all'!A:B,2,0)=TRUE),"",VLOOKUP(CONCATENATE(C71,"_",D71),'Download meinH4all'!A:B,2,0))</f>
        <v/>
      </c>
      <c r="F71" s="18">
        <f>IF(ISNA(VLOOKUP(E71,Umsetzung!G:H,2,0)=TRUE),1,VLOOKUP(E71,Umsetzung!G:H,2,0))</f>
        <v>1</v>
      </c>
      <c r="G71" s="25">
        <f>IF(ISNA(VLOOKUP(CONCATENATE(C71,"_",D71),'Download meinH4all'!A:C,3,0)=TRUE),0,VLOOKUP(CONCATENATE(C71,"_",D71),'Download meinH4all'!A:C,3,0))</f>
        <v>0</v>
      </c>
      <c r="H71" s="18">
        <f t="shared" si="24"/>
        <v>0</v>
      </c>
      <c r="I71" s="18" t="str">
        <f>VLOOKUP(LEFT(A71,3),Umsetzung!C:E,3,0)</f>
        <v>wJC</v>
      </c>
      <c r="J71" s="18" t="str">
        <f>IF(ISNA(VLOOKUP(CONCATENATE(C71,"_",I71),'Download meinH4all'!A:B,2,0)=TRUE),"",VLOOKUP(CONCATENATE(C71,"_",I71),'Download meinH4all'!A:B,2,0))</f>
        <v>wJC-BL</v>
      </c>
      <c r="K71" s="18">
        <f>IF(ISNA(VLOOKUP(J71,Umsetzung!G:H,2,0)=TRUE),1,VLOOKUP(J71,Umsetzung!G:H,2,0))</f>
        <v>7</v>
      </c>
      <c r="L71" s="25" t="str">
        <f>IF(ISNA(VLOOKUP(CONCATENATE(C71,"_",I71),'Download meinH4all'!A:C,3,0)=TRUE),0,VLOOKUP(CONCATENATE(C71,"_",I71),'Download meinH4all'!A:C,3,0))</f>
        <v>3</v>
      </c>
      <c r="M71" s="18">
        <f t="shared" si="32"/>
        <v>137</v>
      </c>
      <c r="N71" s="18">
        <f t="shared" si="33"/>
        <v>137</v>
      </c>
      <c r="O71" s="18">
        <f t="shared" si="26"/>
        <v>10</v>
      </c>
    </row>
    <row r="72" spans="1:26" x14ac:dyDescent="0.3">
      <c r="A72" s="18" t="s">
        <v>165</v>
      </c>
      <c r="B72" s="18">
        <v>24077</v>
      </c>
      <c r="C72" s="18" t="s">
        <v>43</v>
      </c>
      <c r="D72" s="18" t="str">
        <f>VLOOKUP(LEFT(A72,3),Umsetzung!C:E,2,0)</f>
        <v>wJB</v>
      </c>
      <c r="E72" s="18" t="str">
        <f>IF(ISNA(VLOOKUP(CONCATENATE(C72,"_",D72),'Download meinH4all'!A:B,2,0)=TRUE),"",VLOOKUP(CONCATENATE(C72,"_",D72),'Download meinH4all'!A:B,2,0))</f>
        <v/>
      </c>
      <c r="F72" s="18">
        <f>IF(ISNA(VLOOKUP(E72,Umsetzung!G:H,2,0)=TRUE),1,VLOOKUP(E72,Umsetzung!G:H,2,0))</f>
        <v>1</v>
      </c>
      <c r="G72" s="25">
        <f>IF(ISNA(VLOOKUP(CONCATENATE(C72,"_",D72),'Download meinH4all'!A:C,3,0)=TRUE),0,VLOOKUP(CONCATENATE(C72,"_",D72),'Download meinH4all'!A:C,3,0))</f>
        <v>0</v>
      </c>
      <c r="H72" s="18">
        <f t="shared" si="24"/>
        <v>0</v>
      </c>
      <c r="I72" s="18" t="str">
        <f>VLOOKUP(LEFT(A72,3),Umsetzung!C:E,3,0)</f>
        <v>wJC</v>
      </c>
      <c r="J72" s="18" t="str">
        <f>IF(ISNA(VLOOKUP(CONCATENATE(C72,"_",I72),'Download meinH4all'!A:B,2,0)=TRUE),"",VLOOKUP(CONCATENATE(C72,"_",I72),'Download meinH4all'!A:B,2,0))</f>
        <v>wJC-BL</v>
      </c>
      <c r="K72" s="18">
        <f>IF(ISNA(VLOOKUP(J72,Umsetzung!G:H,2,0)=TRUE),1,VLOOKUP(J72,Umsetzung!G:H,2,0))</f>
        <v>7</v>
      </c>
      <c r="L72" s="25" t="str">
        <f>IF(ISNA(VLOOKUP(CONCATENATE(C72,"_",I72),'Download meinH4all'!A:C,3,0)=TRUE),0,VLOOKUP(CONCATENATE(C72,"_",I72),'Download meinH4all'!A:C,3,0))</f>
        <v>5</v>
      </c>
      <c r="M72" s="18">
        <f t="shared" si="32"/>
        <v>135</v>
      </c>
      <c r="N72" s="18">
        <f t="shared" si="33"/>
        <v>135</v>
      </c>
      <c r="O72" s="18">
        <f t="shared" si="26"/>
        <v>11</v>
      </c>
    </row>
    <row r="73" spans="1:26" x14ac:dyDescent="0.3">
      <c r="A73" s="18" t="s">
        <v>165</v>
      </c>
      <c r="B73" s="18">
        <v>25416</v>
      </c>
      <c r="C73" s="18" t="s">
        <v>1335</v>
      </c>
      <c r="D73" s="18" t="str">
        <f>VLOOKUP(LEFT(A73,3),Umsetzung!C:E,2,0)</f>
        <v>wJB</v>
      </c>
      <c r="E73" s="18" t="str">
        <f>IF(ISNA(VLOOKUP(CONCATENATE(C73,"_",D73),'Download meinH4all'!A:B,2,0)=TRUE),"",VLOOKUP(CONCATENATE(C73,"_",D73),'Download meinH4all'!A:B,2,0))</f>
        <v/>
      </c>
      <c r="F73" s="18">
        <f>IF(ISNA(VLOOKUP(E73,Umsetzung!G:H,2,0)=TRUE),1,VLOOKUP(E73,Umsetzung!G:H,2,0))</f>
        <v>1</v>
      </c>
      <c r="G73" s="25">
        <f>IF(ISNA(VLOOKUP(CONCATENATE(C73,"_",D73),'Download meinH4all'!A:C,3,0)=TRUE),0,VLOOKUP(CONCATENATE(C73,"_",D73),'Download meinH4all'!A:C,3,0))</f>
        <v>0</v>
      </c>
      <c r="H73" s="18">
        <f t="shared" si="24"/>
        <v>0</v>
      </c>
      <c r="I73" s="18" t="str">
        <f>VLOOKUP(LEFT(A73,3),Umsetzung!C:E,3,0)</f>
        <v>wJC</v>
      </c>
      <c r="J73" s="18" t="s">
        <v>166</v>
      </c>
      <c r="K73" s="18">
        <f>IF(ISNA(VLOOKUP(J73,Umsetzung!G:H,2,0)=TRUE),1,VLOOKUP(J73,Umsetzung!G:H,2,0))</f>
        <v>7</v>
      </c>
      <c r="L73" s="25">
        <v>6</v>
      </c>
      <c r="M73" s="18">
        <f t="shared" si="32"/>
        <v>134</v>
      </c>
      <c r="N73" s="18">
        <f t="shared" si="33"/>
        <v>134</v>
      </c>
      <c r="O73" s="18">
        <f t="shared" si="26"/>
        <v>12</v>
      </c>
    </row>
    <row r="74" spans="1:26" x14ac:dyDescent="0.3">
      <c r="A74" s="18" t="s">
        <v>165</v>
      </c>
      <c r="B74" s="18">
        <v>24063</v>
      </c>
      <c r="C74" s="18" t="s">
        <v>131</v>
      </c>
      <c r="D74" s="18" t="str">
        <f>VLOOKUP(LEFT(A74,3),Umsetzung!C:E,2,0)</f>
        <v>wJB</v>
      </c>
      <c r="E74" s="18" t="str">
        <f>IF(ISNA(VLOOKUP(CONCATENATE(C74,"_",D74),'Download meinH4all'!A:B,2,0)=TRUE),"",VLOOKUP(CONCATENATE(C74,"_",D74),'Download meinH4all'!A:B,2,0))</f>
        <v/>
      </c>
      <c r="F74" s="18">
        <f>IF(ISNA(VLOOKUP(E74,Umsetzung!G:H,2,0)=TRUE),1,VLOOKUP(E74,Umsetzung!G:H,2,0))</f>
        <v>1</v>
      </c>
      <c r="G74" s="25">
        <f>IF(ISNA(VLOOKUP(CONCATENATE(C74,"_",D74),'Download meinH4all'!A:C,3,0)=TRUE),0,VLOOKUP(CONCATENATE(C74,"_",D74),'Download meinH4all'!A:C,3,0))</f>
        <v>0</v>
      </c>
      <c r="H74" s="18">
        <f t="shared" si="24"/>
        <v>0</v>
      </c>
      <c r="I74" s="18" t="str">
        <f>VLOOKUP(LEFT(A74,3),Umsetzung!C:E,3,0)</f>
        <v>wJC</v>
      </c>
      <c r="J74" s="18" t="str">
        <f>IF(ISNA(VLOOKUP(CONCATENATE(C74,"_",I74),'Download meinH4all'!A:B,2,0)=TRUE),"",VLOOKUP(CONCATENATE(C74,"_",I74),'Download meinH4all'!A:B,2,0))</f>
        <v>wJC-BzL1</v>
      </c>
      <c r="K74" s="18">
        <f>IF(ISNA(VLOOKUP(J74,Umsetzung!G:H,2,0)=TRUE),1,VLOOKUP(J74,Umsetzung!G:H,2,0))</f>
        <v>6</v>
      </c>
      <c r="L74" s="25">
        <f>IF(ISNA(VLOOKUP(CONCATENATE(C74,"_",I74),'Download meinH4all'!A:C,3,0)=TRUE),0,VLOOKUP(CONCATENATE(C74,"_",I74),'Download meinH4all'!A:C,3,0))</f>
        <v>4</v>
      </c>
      <c r="M74" s="18">
        <f t="shared" si="32"/>
        <v>116</v>
      </c>
      <c r="N74" s="18">
        <f t="shared" si="33"/>
        <v>116</v>
      </c>
      <c r="O74" s="18">
        <f t="shared" si="26"/>
        <v>13</v>
      </c>
    </row>
  </sheetData>
  <sheetProtection algorithmName="SHA-512" hashValue="qCXKCmoJ0eyhJF5xGKGj+INf7nfhAuQ9Aw8hYvWllA2BIGKK2elcgO8mtZo94B/uUINSHYvVV1H/fKZpZ0bk8g==" saltValue="dEZi02zwEEva9C+6YZ/p/w==" spinCount="100000" sheet="1" objects="1" scenarios="1"/>
  <autoFilter ref="A1:Q74" xr:uid="{48DE865F-48B9-40E6-B4CD-A43FE4A8AC92}"/>
  <sortState xmlns:xlrd2="http://schemas.microsoft.com/office/spreadsheetml/2017/richdata2" ref="A62:O74">
    <sortCondition ref="O62:O74"/>
  </sortState>
  <phoneticPr fontId="5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FF37-FEC9-4C18-A4AD-D636F1D08BE8}">
  <dimension ref="C1:H44"/>
  <sheetViews>
    <sheetView workbookViewId="0"/>
  </sheetViews>
  <sheetFormatPr baseColWidth="10" defaultColWidth="10.77734375" defaultRowHeight="14.4" x14ac:dyDescent="0.3"/>
  <cols>
    <col min="7" max="7" width="13.21875" bestFit="1" customWidth="1"/>
    <col min="11" max="11" width="14" customWidth="1"/>
  </cols>
  <sheetData>
    <row r="1" spans="3:8" x14ac:dyDescent="0.3">
      <c r="D1" t="s">
        <v>194</v>
      </c>
      <c r="E1" t="s">
        <v>195</v>
      </c>
    </row>
    <row r="2" spans="3:8" x14ac:dyDescent="0.3">
      <c r="C2" t="s">
        <v>186</v>
      </c>
      <c r="D2" t="s">
        <v>186</v>
      </c>
      <c r="E2" t="s">
        <v>187</v>
      </c>
      <c r="G2" t="s">
        <v>272</v>
      </c>
      <c r="H2">
        <v>9</v>
      </c>
    </row>
    <row r="3" spans="3:8" x14ac:dyDescent="0.3">
      <c r="C3" t="s">
        <v>187</v>
      </c>
      <c r="D3" t="s">
        <v>187</v>
      </c>
      <c r="E3" t="s">
        <v>188</v>
      </c>
      <c r="G3" t="s">
        <v>273</v>
      </c>
      <c r="H3">
        <v>8</v>
      </c>
    </row>
    <row r="4" spans="3:8" x14ac:dyDescent="0.3">
      <c r="C4" t="s">
        <v>188</v>
      </c>
      <c r="D4" t="s">
        <v>188</v>
      </c>
      <c r="E4" t="s">
        <v>192</v>
      </c>
      <c r="G4" t="s">
        <v>162</v>
      </c>
      <c r="H4">
        <v>7</v>
      </c>
    </row>
    <row r="5" spans="3:8" x14ac:dyDescent="0.3">
      <c r="C5" t="s">
        <v>189</v>
      </c>
      <c r="D5" t="s">
        <v>189</v>
      </c>
      <c r="E5" t="s">
        <v>190</v>
      </c>
      <c r="G5" t="s">
        <v>282</v>
      </c>
      <c r="H5">
        <v>6</v>
      </c>
    </row>
    <row r="6" spans="3:8" x14ac:dyDescent="0.3">
      <c r="C6" t="s">
        <v>190</v>
      </c>
      <c r="D6" t="s">
        <v>190</v>
      </c>
      <c r="E6" t="s">
        <v>191</v>
      </c>
      <c r="G6" t="s">
        <v>283</v>
      </c>
      <c r="H6">
        <v>6</v>
      </c>
    </row>
    <row r="7" spans="3:8" x14ac:dyDescent="0.3">
      <c r="C7" t="s">
        <v>191</v>
      </c>
      <c r="D7" t="s">
        <v>191</v>
      </c>
      <c r="E7" t="s">
        <v>193</v>
      </c>
      <c r="G7" t="s">
        <v>198</v>
      </c>
      <c r="H7">
        <v>5</v>
      </c>
    </row>
    <row r="8" spans="3:8" x14ac:dyDescent="0.3">
      <c r="G8" t="s">
        <v>276</v>
      </c>
      <c r="H8">
        <v>9</v>
      </c>
    </row>
    <row r="9" spans="3:8" x14ac:dyDescent="0.3">
      <c r="G9" t="s">
        <v>277</v>
      </c>
      <c r="H9">
        <v>8</v>
      </c>
    </row>
    <row r="10" spans="3:8" x14ac:dyDescent="0.3">
      <c r="G10" t="s">
        <v>197</v>
      </c>
      <c r="H10">
        <v>7</v>
      </c>
    </row>
    <row r="11" spans="3:8" x14ac:dyDescent="0.3">
      <c r="G11" t="s">
        <v>284</v>
      </c>
      <c r="H11">
        <v>6</v>
      </c>
    </row>
    <row r="12" spans="3:8" x14ac:dyDescent="0.3">
      <c r="G12" t="s">
        <v>285</v>
      </c>
      <c r="H12">
        <v>6</v>
      </c>
    </row>
    <row r="13" spans="3:8" x14ac:dyDescent="0.3">
      <c r="G13" t="s">
        <v>167</v>
      </c>
      <c r="H13">
        <v>5</v>
      </c>
    </row>
    <row r="14" spans="3:8" x14ac:dyDescent="0.3">
      <c r="G14" t="s">
        <v>168</v>
      </c>
      <c r="H14">
        <v>4</v>
      </c>
    </row>
    <row r="15" spans="3:8" x14ac:dyDescent="0.3">
      <c r="G15" t="s">
        <v>163</v>
      </c>
      <c r="H15">
        <v>7</v>
      </c>
    </row>
    <row r="16" spans="3:8" x14ac:dyDescent="0.3">
      <c r="G16" t="s">
        <v>200</v>
      </c>
      <c r="H16">
        <v>6</v>
      </c>
    </row>
    <row r="17" spans="7:8" x14ac:dyDescent="0.3">
      <c r="G17" t="s">
        <v>286</v>
      </c>
      <c r="H17">
        <v>6</v>
      </c>
    </row>
    <row r="18" spans="7:8" x14ac:dyDescent="0.3">
      <c r="G18" t="s">
        <v>1337</v>
      </c>
      <c r="H18">
        <v>6</v>
      </c>
    </row>
    <row r="19" spans="7:8" x14ac:dyDescent="0.3">
      <c r="G19" t="s">
        <v>169</v>
      </c>
      <c r="H19">
        <v>5</v>
      </c>
    </row>
    <row r="20" spans="7:8" x14ac:dyDescent="0.3">
      <c r="G20" t="s">
        <v>170</v>
      </c>
      <c r="H20">
        <v>4</v>
      </c>
    </row>
    <row r="21" spans="7:8" x14ac:dyDescent="0.3">
      <c r="G21" t="s">
        <v>287</v>
      </c>
      <c r="H21">
        <v>3</v>
      </c>
    </row>
    <row r="22" spans="7:8" x14ac:dyDescent="0.3">
      <c r="G22" t="s">
        <v>171</v>
      </c>
      <c r="H22">
        <v>6</v>
      </c>
    </row>
    <row r="23" spans="7:8" x14ac:dyDescent="0.3">
      <c r="G23" t="s">
        <v>288</v>
      </c>
      <c r="H23">
        <v>6</v>
      </c>
    </row>
    <row r="24" spans="7:8" x14ac:dyDescent="0.3">
      <c r="G24" t="s">
        <v>172</v>
      </c>
      <c r="H24">
        <v>5</v>
      </c>
    </row>
    <row r="25" spans="7:8" x14ac:dyDescent="0.3">
      <c r="G25" t="s">
        <v>289</v>
      </c>
      <c r="H25">
        <v>4</v>
      </c>
    </row>
    <row r="26" spans="7:8" x14ac:dyDescent="0.3">
      <c r="G26" t="s">
        <v>290</v>
      </c>
      <c r="H26">
        <v>3</v>
      </c>
    </row>
    <row r="27" spans="7:8" x14ac:dyDescent="0.3">
      <c r="G27" t="s">
        <v>274</v>
      </c>
      <c r="H27">
        <v>9</v>
      </c>
    </row>
    <row r="28" spans="7:8" x14ac:dyDescent="0.3">
      <c r="G28" t="s">
        <v>275</v>
      </c>
      <c r="H28">
        <v>8</v>
      </c>
    </row>
    <row r="29" spans="7:8" x14ac:dyDescent="0.3">
      <c r="G29" t="s">
        <v>164</v>
      </c>
      <c r="H29">
        <v>7</v>
      </c>
    </row>
    <row r="30" spans="7:8" x14ac:dyDescent="0.3">
      <c r="G30" t="s">
        <v>199</v>
      </c>
      <c r="H30">
        <v>6</v>
      </c>
    </row>
    <row r="31" spans="7:8" x14ac:dyDescent="0.3">
      <c r="G31" t="s">
        <v>1336</v>
      </c>
      <c r="H31">
        <v>6</v>
      </c>
    </row>
    <row r="32" spans="7:8" x14ac:dyDescent="0.3">
      <c r="G32" t="s">
        <v>278</v>
      </c>
      <c r="H32">
        <v>9</v>
      </c>
    </row>
    <row r="33" spans="7:8" x14ac:dyDescent="0.3">
      <c r="G33" t="s">
        <v>279</v>
      </c>
      <c r="H33">
        <v>8</v>
      </c>
    </row>
    <row r="34" spans="7:8" x14ac:dyDescent="0.3">
      <c r="G34" t="s">
        <v>165</v>
      </c>
      <c r="H34">
        <v>7</v>
      </c>
    </row>
    <row r="35" spans="7:8" x14ac:dyDescent="0.3">
      <c r="G35" t="s">
        <v>291</v>
      </c>
      <c r="H35">
        <v>6</v>
      </c>
    </row>
    <row r="36" spans="7:8" x14ac:dyDescent="0.3">
      <c r="G36" t="s">
        <v>1340</v>
      </c>
      <c r="H36">
        <v>6</v>
      </c>
    </row>
    <row r="37" spans="7:8" x14ac:dyDescent="0.3">
      <c r="G37" t="s">
        <v>292</v>
      </c>
      <c r="H37">
        <v>5</v>
      </c>
    </row>
    <row r="38" spans="7:8" x14ac:dyDescent="0.3">
      <c r="G38" t="s">
        <v>166</v>
      </c>
      <c r="H38">
        <v>7</v>
      </c>
    </row>
    <row r="39" spans="7:8" x14ac:dyDescent="0.3">
      <c r="G39" t="s">
        <v>293</v>
      </c>
      <c r="H39">
        <v>6</v>
      </c>
    </row>
    <row r="40" spans="7:8" x14ac:dyDescent="0.3">
      <c r="G40" t="s">
        <v>1339</v>
      </c>
      <c r="H40">
        <v>6</v>
      </c>
    </row>
    <row r="41" spans="7:8" x14ac:dyDescent="0.3">
      <c r="G41" t="s">
        <v>294</v>
      </c>
      <c r="H41">
        <v>5</v>
      </c>
    </row>
    <row r="42" spans="7:8" x14ac:dyDescent="0.3">
      <c r="G42" t="s">
        <v>295</v>
      </c>
      <c r="H42">
        <v>6</v>
      </c>
    </row>
    <row r="43" spans="7:8" x14ac:dyDescent="0.3">
      <c r="G43" t="s">
        <v>296</v>
      </c>
      <c r="H43">
        <v>5</v>
      </c>
    </row>
    <row r="44" spans="7:8" x14ac:dyDescent="0.3">
      <c r="G44" t="s">
        <v>297</v>
      </c>
      <c r="H44">
        <v>4</v>
      </c>
    </row>
  </sheetData>
  <sheetProtection algorithmName="SHA-512" hashValue="sjf9ifJGVyMHjsLFpmO2qU6UUBtsec8tLyyeFNgys7zwTcQ6Lda6gbKVkAYulWNeCZAzxYMlTyAGfBwp7uwrhw==" saltValue="6PZvnjWQiy3h0D3vKo85Xw==" spinCount="100000" sheet="1" objects="1" scenarios="1"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Logik</vt:lpstr>
      <vt:lpstr>Download meinH4all</vt:lpstr>
      <vt:lpstr>Meldungen</vt:lpstr>
      <vt:lpstr>Umsetzung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</dc:creator>
  <cp:lastModifiedBy>Karo</cp:lastModifiedBy>
  <dcterms:created xsi:type="dcterms:W3CDTF">2022-03-25T16:50:28Z</dcterms:created>
  <dcterms:modified xsi:type="dcterms:W3CDTF">2022-05-01T17:07:01Z</dcterms:modified>
</cp:coreProperties>
</file>